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media/image2.bin" ContentType="image/png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hidePivotFieldList="1" defaultThemeVersion="124226"/>
  <xr:revisionPtr revIDLastSave="0" documentId="8_{CB64BCC3-1195-4594-A848-855BF907CAFC}" xr6:coauthVersionLast="47" xr6:coauthVersionMax="47" xr10:uidLastSave="{00000000-0000-0000-0000-000000000000}"/>
  <bookViews>
    <workbookView xWindow="-110" yWindow="-110" windowWidth="22780" windowHeight="14540" tabRatio="866" firstSheet="11" activeTab="11" xr2:uid="{00000000-000D-0000-FFFF-FFFF00000000}"/>
  </bookViews>
  <sheets>
    <sheet name="6. WS1 _initial" sheetId="40" state="hidden" r:id="rId1"/>
    <sheet name="7. WWS1 _initial" sheetId="41" state="hidden" r:id="rId2"/>
    <sheet name="SummaryByOutcome" sheetId="37" state="hidden" r:id="rId3"/>
    <sheet name="SummaryByPortfolio" sheetId="38" state="hidden" r:id="rId4"/>
    <sheet name="Help" sheetId="28" state="hidden" r:id="rId5"/>
    <sheet name="YearMatch" sheetId="32" state="hidden" r:id="rId6"/>
    <sheet name="SummaryByBICAndPortfolio" sheetId="39" state="hidden" r:id="rId7"/>
    <sheet name="HeaderParameters" sheetId="30" state="hidden" r:id="rId8"/>
    <sheet name="Logo" sheetId="31" state="hidden" r:id="rId9"/>
    <sheet name="CustomRate" sheetId="33" state="hidden" r:id="rId10"/>
    <sheet name="LoadingRate" sheetId="27" state="hidden" r:id="rId11"/>
    <sheet name="AMBER WINEP SCHEMES" sheetId="43" r:id="rId12"/>
  </sheets>
  <definedNames>
    <definedName name="_xlnm._FilterDatabase" localSheetId="11" hidden="1">'AMBER WINEP SCHEMES'!$A$14:$Q$316</definedName>
    <definedName name="eBaseData">#REF!</definedName>
    <definedName name="firstTimeRunReport">0</definedName>
    <definedName name="pFactorEnd">#REF!</definedName>
    <definedName name="pFactorStart">#REF!</definedName>
    <definedName name="_xlnm.Print_Area" localSheetId="0">'6. WS1 _initial'!$A$1:$AE$53</definedName>
    <definedName name="_xlnm.Print_Area" localSheetId="1">'7. WWS1 _initial'!$A$1:$AJ$54</definedName>
    <definedName name="ratesEnd">#REF!</definedName>
    <definedName name="ratesStart">#REF!</definedName>
    <definedName name="sBase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1" l="1"/>
  <c r="E50" i="41"/>
  <c r="E49" i="41"/>
  <c r="E48" i="41"/>
  <c r="E47" i="41"/>
  <c r="E46" i="41"/>
  <c r="E45" i="41"/>
  <c r="E42" i="41"/>
  <c r="E41" i="41"/>
  <c r="E40" i="41"/>
  <c r="E37" i="41"/>
  <c r="E36" i="41"/>
  <c r="E35" i="41"/>
  <c r="E34" i="41"/>
  <c r="E33" i="41"/>
  <c r="E32" i="41"/>
  <c r="E31" i="41"/>
  <c r="E30" i="41"/>
  <c r="E29" i="41"/>
  <c r="E28" i="41"/>
  <c r="E25" i="41"/>
  <c r="E24" i="41"/>
  <c r="E22" i="41"/>
  <c r="E21" i="41"/>
  <c r="E20" i="41"/>
  <c r="E19" i="41"/>
  <c r="E18" i="41"/>
  <c r="E16" i="41"/>
  <c r="E15" i="41"/>
  <c r="E14" i="41"/>
  <c r="E13" i="41"/>
  <c r="E52" i="40"/>
  <c r="E49" i="40"/>
  <c r="E48" i="40"/>
  <c r="E47" i="40"/>
  <c r="E46" i="40"/>
  <c r="E45" i="40"/>
  <c r="E44" i="40"/>
  <c r="E41" i="40"/>
  <c r="E40" i="40"/>
  <c r="E39" i="40"/>
  <c r="E36" i="40"/>
  <c r="E35" i="40"/>
  <c r="E34" i="40"/>
  <c r="E33" i="40"/>
  <c r="E32" i="40"/>
  <c r="E31" i="40"/>
  <c r="E30" i="40"/>
  <c r="E29" i="40"/>
  <c r="E28" i="40"/>
  <c r="E27" i="40"/>
  <c r="E24" i="40"/>
  <c r="E23" i="40"/>
  <c r="E21" i="40"/>
  <c r="E20" i="40"/>
  <c r="E19" i="40"/>
  <c r="E18" i="40"/>
  <c r="E17" i="40"/>
  <c r="E15" i="40"/>
  <c r="E14" i="40"/>
  <c r="E13" i="40"/>
  <c r="E12" i="40"/>
  <c r="BT2" i="39" l="1"/>
  <c r="BS2" i="39"/>
  <c r="BR2" i="39" l="1"/>
  <c r="BQ2" i="39" l="1"/>
  <c r="M2" i="32" l="1"/>
  <c r="M3" i="32"/>
  <c r="M4" i="32"/>
  <c r="M5" i="32"/>
  <c r="M6" i="32"/>
  <c r="M7" i="32"/>
  <c r="M8" i="32"/>
  <c r="M9" i="32"/>
  <c r="M10" i="32"/>
  <c r="M11" i="32"/>
  <c r="K2" i="32"/>
  <c r="K3" i="32"/>
  <c r="K4" i="32"/>
  <c r="K5" i="32"/>
  <c r="K6" i="32"/>
  <c r="K7" i="32"/>
  <c r="K8" i="32"/>
  <c r="K9" i="32"/>
  <c r="K10" i="32"/>
  <c r="K11" i="32"/>
  <c r="I2" i="32" l="1"/>
  <c r="I3" i="32"/>
  <c r="I4" i="32"/>
  <c r="I5" i="32"/>
  <c r="I6" i="32"/>
  <c r="I7" i="32"/>
  <c r="I8" i="32"/>
  <c r="I9" i="32"/>
  <c r="I10" i="32"/>
  <c r="I11" i="32"/>
  <c r="G2" i="32"/>
  <c r="G3" i="32"/>
  <c r="G4" i="32"/>
  <c r="G5" i="32"/>
  <c r="G6" i="32"/>
  <c r="G7" i="32"/>
  <c r="G8" i="32"/>
  <c r="G9" i="32"/>
  <c r="G10" i="32"/>
  <c r="G11" i="32"/>
  <c r="E2" i="32" l="1"/>
  <c r="E3" i="32"/>
  <c r="E4" i="32"/>
  <c r="E5" i="32"/>
  <c r="E6" i="32"/>
  <c r="E7" i="32"/>
  <c r="E8" i="32"/>
  <c r="E9" i="32"/>
  <c r="E10" i="32"/>
  <c r="E11" i="32"/>
  <c r="C2" i="32" l="1"/>
  <c r="C3" i="32"/>
  <c r="C4" i="32"/>
  <c r="C5" i="32"/>
  <c r="C6" i="32"/>
  <c r="C7" i="32"/>
  <c r="C8" i="32"/>
  <c r="C9" i="32"/>
  <c r="C10" i="32"/>
  <c r="C11" i="32"/>
  <c r="A2" i="32"/>
  <c r="A3" i="32"/>
  <c r="A4" i="32"/>
  <c r="A5" i="32"/>
  <c r="A6" i="32"/>
  <c r="A7" i="32"/>
  <c r="A8" i="32"/>
  <c r="A9" i="32"/>
  <c r="A10" i="32"/>
  <c r="A11" i="32"/>
  <c r="BT12" i="39" l="1"/>
  <c r="BS12" i="39"/>
  <c r="BR12" i="39"/>
  <c r="BQ12" i="39"/>
  <c r="BT11" i="39"/>
  <c r="BS11" i="39"/>
  <c r="BR11" i="39"/>
  <c r="BQ11" i="39"/>
  <c r="BT10" i="39"/>
  <c r="BS10" i="39"/>
  <c r="BR10" i="39"/>
  <c r="BQ10" i="39"/>
  <c r="BT9" i="39"/>
  <c r="BS9" i="39"/>
  <c r="BR9" i="39"/>
  <c r="BQ9" i="39"/>
  <c r="BT8" i="39"/>
  <c r="BS8" i="39"/>
  <c r="BR8" i="39"/>
  <c r="BQ8" i="39"/>
  <c r="BT7" i="39"/>
  <c r="BS7" i="39"/>
  <c r="BR7" i="39"/>
  <c r="BQ7" i="39"/>
  <c r="BT6" i="39"/>
  <c r="BS6" i="39"/>
  <c r="BR6" i="39"/>
  <c r="BQ6" i="39"/>
  <c r="BT5" i="39"/>
  <c r="BS5" i="39"/>
  <c r="BR5" i="39"/>
  <c r="BQ5" i="39"/>
  <c r="BT4" i="39"/>
  <c r="BS4" i="39"/>
  <c r="BR4" i="39"/>
  <c r="BQ4" i="39"/>
  <c r="BT3" i="39"/>
  <c r="BS3" i="39"/>
  <c r="BR3" i="39"/>
  <c r="BQ3" i="39"/>
  <c r="AA36" i="41" l="1"/>
  <c r="Q36" i="41"/>
  <c r="H36" i="41"/>
  <c r="AE34" i="41"/>
  <c r="U34" i="41"/>
  <c r="K34" i="41"/>
  <c r="AB32" i="41"/>
  <c r="S32" i="41"/>
  <c r="I32" i="41"/>
  <c r="AE31" i="41"/>
  <c r="U31" i="41"/>
  <c r="K31" i="41"/>
  <c r="AG30" i="41"/>
  <c r="W30" i="41"/>
  <c r="N30" i="41"/>
  <c r="AI29" i="41"/>
  <c r="Z29" i="41"/>
  <c r="P29" i="41"/>
  <c r="G29" i="41"/>
  <c r="AB28" i="41"/>
  <c r="S28" i="41"/>
  <c r="I28" i="41"/>
  <c r="AC21" i="41"/>
  <c r="T21" i="41"/>
  <c r="J21" i="41"/>
  <c r="AA20" i="41"/>
  <c r="Q20" i="41"/>
  <c r="AI36" i="41"/>
  <c r="AC36" i="41"/>
  <c r="T36" i="41"/>
  <c r="J36" i="41"/>
  <c r="AB34" i="41"/>
  <c r="S34" i="41"/>
  <c r="I34" i="41"/>
  <c r="AE32" i="41"/>
  <c r="U32" i="41"/>
  <c r="K32" i="41"/>
  <c r="AG31" i="41"/>
  <c r="W31" i="41"/>
  <c r="N31" i="41"/>
  <c r="AI30" i="41"/>
  <c r="Z30" i="41"/>
  <c r="P30" i="41"/>
  <c r="G30" i="41"/>
  <c r="AB29" i="41"/>
  <c r="S29" i="41"/>
  <c r="I29" i="41"/>
  <c r="AE28" i="41"/>
  <c r="U28" i="41"/>
  <c r="K28" i="41"/>
  <c r="AF21" i="41"/>
  <c r="V21" i="41"/>
  <c r="M21" i="41"/>
  <c r="AE36" i="41"/>
  <c r="K36" i="41"/>
  <c r="Q34" i="41"/>
  <c r="AA32" i="41"/>
  <c r="H32" i="41"/>
  <c r="T31" i="41"/>
  <c r="AF30" i="41"/>
  <c r="M30" i="41"/>
  <c r="Y29" i="41"/>
  <c r="AA28" i="41"/>
  <c r="H28" i="41"/>
  <c r="S21" i="41"/>
  <c r="AI20" i="41"/>
  <c r="W20" i="41"/>
  <c r="J20" i="41"/>
  <c r="AA19" i="41"/>
  <c r="Q19" i="41"/>
  <c r="H19" i="41"/>
  <c r="AC18" i="41"/>
  <c r="T18" i="41"/>
  <c r="J18" i="41"/>
  <c r="AA16" i="41"/>
  <c r="Q16" i="41"/>
  <c r="H16" i="41"/>
  <c r="AC15" i="41"/>
  <c r="T15" i="41"/>
  <c r="J15" i="41"/>
  <c r="AA14" i="41"/>
  <c r="Q14" i="41"/>
  <c r="H14" i="41"/>
  <c r="AC13" i="41"/>
  <c r="T13" i="41"/>
  <c r="J13" i="41"/>
  <c r="Y35" i="40"/>
  <c r="O35" i="40"/>
  <c r="AB33" i="40"/>
  <c r="R33" i="40"/>
  <c r="H33" i="40"/>
  <c r="N36" i="41"/>
  <c r="T34" i="41"/>
  <c r="AC32" i="41"/>
  <c r="J32" i="41"/>
  <c r="V31" i="41"/>
  <c r="AH30" i="41"/>
  <c r="O30" i="41"/>
  <c r="Q29" i="41"/>
  <c r="AC28" i="41"/>
  <c r="J28" i="41"/>
  <c r="U21" i="41"/>
  <c r="AE20" i="41"/>
  <c r="S20" i="41"/>
  <c r="G20" i="41"/>
  <c r="AB19" i="41"/>
  <c r="S19" i="41"/>
  <c r="I19" i="41"/>
  <c r="AE18" i="41"/>
  <c r="U18" i="41"/>
  <c r="K18" i="41"/>
  <c r="AG16" i="41"/>
  <c r="W16" i="41"/>
  <c r="N16" i="41"/>
  <c r="AI15" i="41"/>
  <c r="Z15" i="41"/>
  <c r="P15" i="41"/>
  <c r="G15" i="41"/>
  <c r="AB14" i="41"/>
  <c r="S14" i="41"/>
  <c r="I14" i="41"/>
  <c r="AE13" i="41"/>
  <c r="U13" i="41"/>
  <c r="K13" i="41"/>
  <c r="AA35" i="40"/>
  <c r="Q35" i="40"/>
  <c r="G35" i="40"/>
  <c r="X33" i="40"/>
  <c r="N33" i="40"/>
  <c r="AA31" i="40"/>
  <c r="Q31" i="40"/>
  <c r="G31" i="40"/>
  <c r="W30" i="40"/>
  <c r="I36" i="41"/>
  <c r="O34" i="41"/>
  <c r="AH31" i="41"/>
  <c r="AA30" i="41"/>
  <c r="V29" i="41"/>
  <c r="AG21" i="41"/>
  <c r="AH20" i="41"/>
  <c r="I20" i="41"/>
  <c r="Y19" i="41"/>
  <c r="AA18" i="41"/>
  <c r="H18" i="41"/>
  <c r="U16" i="41"/>
  <c r="AG15" i="41"/>
  <c r="N15" i="41"/>
  <c r="T14" i="41"/>
  <c r="AF13" i="41"/>
  <c r="M13" i="41"/>
  <c r="R35" i="40"/>
  <c r="AA33" i="40"/>
  <c r="G33" i="40"/>
  <c r="W31" i="40"/>
  <c r="I31" i="40"/>
  <c r="V30" i="40"/>
  <c r="L30" i="40"/>
  <c r="AB29" i="40"/>
  <c r="R29" i="40"/>
  <c r="H29" i="40"/>
  <c r="X28" i="40"/>
  <c r="N28" i="40"/>
  <c r="AD27" i="40"/>
  <c r="T27" i="40"/>
  <c r="J27" i="40"/>
  <c r="Y20" i="40"/>
  <c r="O20" i="40"/>
  <c r="AA19" i="40"/>
  <c r="Q19" i="40"/>
  <c r="G19" i="40"/>
  <c r="W18" i="40"/>
  <c r="M18" i="40"/>
  <c r="AC17" i="40"/>
  <c r="S17" i="40"/>
  <c r="I17" i="40"/>
  <c r="Y15" i="40"/>
  <c r="O15" i="40"/>
  <c r="AA14" i="40"/>
  <c r="Q14" i="40"/>
  <c r="G14" i="40"/>
  <c r="W13" i="40"/>
  <c r="M13" i="40"/>
  <c r="AC12" i="40"/>
  <c r="S12" i="40"/>
  <c r="I12" i="40"/>
  <c r="H12" i="40"/>
  <c r="Y31" i="41"/>
  <c r="AF28" i="41"/>
  <c r="G21" i="41"/>
  <c r="T19" i="41"/>
  <c r="M18" i="41"/>
  <c r="G16" i="41"/>
  <c r="AH14" i="41"/>
  <c r="Q13" i="41"/>
  <c r="V33" i="40"/>
  <c r="M31" i="40"/>
  <c r="I30" i="40"/>
  <c r="O29" i="40"/>
  <c r="Q28" i="40"/>
  <c r="W27" i="40"/>
  <c r="AB20" i="40"/>
  <c r="H20" i="40"/>
  <c r="S19" i="40"/>
  <c r="Y18" i="40"/>
  <c r="AA17" i="40"/>
  <c r="G17" i="40"/>
  <c r="M15" i="40"/>
  <c r="S14" i="40"/>
  <c r="Y13" i="40"/>
  <c r="AA12" i="40"/>
  <c r="G12" i="40"/>
  <c r="Q31" i="41"/>
  <c r="J29" i="41"/>
  <c r="Z20" i="41"/>
  <c r="P19" i="41"/>
  <c r="S18" i="41"/>
  <c r="O16" i="41"/>
  <c r="AE14" i="41"/>
  <c r="G36" i="41"/>
  <c r="M34" i="41"/>
  <c r="O32" i="41"/>
  <c r="H31" i="41"/>
  <c r="T29" i="41"/>
  <c r="O28" i="41"/>
  <c r="H21" i="41"/>
  <c r="T20" i="41"/>
  <c r="AE19" i="41"/>
  <c r="K19" i="41"/>
  <c r="W18" i="41"/>
  <c r="AC16" i="41"/>
  <c r="J16" i="41"/>
  <c r="V15" i="41"/>
  <c r="AI14" i="41"/>
  <c r="P14" i="41"/>
  <c r="AB13" i="41"/>
  <c r="I13" i="41"/>
  <c r="N35" i="40"/>
  <c r="O33" i="40"/>
  <c r="T31" i="40"/>
  <c r="H31" i="40"/>
  <c r="T30" i="40"/>
  <c r="J30" i="40"/>
  <c r="V29" i="40"/>
  <c r="L29" i="40"/>
  <c r="AB28" i="40"/>
  <c r="R28" i="40"/>
  <c r="H28" i="40"/>
  <c r="X27" i="40"/>
  <c r="N27" i="40"/>
  <c r="AC20" i="40"/>
  <c r="S20" i="40"/>
  <c r="I20" i="40"/>
  <c r="Y19" i="40"/>
  <c r="O19" i="40"/>
  <c r="AA18" i="40"/>
  <c r="Q18" i="40"/>
  <c r="G18" i="40"/>
  <c r="W17" i="40"/>
  <c r="M17" i="40"/>
  <c r="AC15" i="40"/>
  <c r="S15" i="40"/>
  <c r="I15" i="40"/>
  <c r="Y14" i="40"/>
  <c r="O14" i="40"/>
  <c r="AA13" i="40"/>
  <c r="Q13" i="40"/>
  <c r="G13" i="40"/>
  <c r="W12" i="40"/>
  <c r="S36" i="41"/>
  <c r="M32" i="41"/>
  <c r="M29" i="41"/>
  <c r="AB20" i="41"/>
  <c r="J19" i="41"/>
  <c r="AI16" i="41"/>
  <c r="AB15" i="41"/>
  <c r="Y14" i="41"/>
  <c r="H13" i="41"/>
  <c r="L33" i="40"/>
  <c r="Y30" i="40"/>
  <c r="AD29" i="40"/>
  <c r="J29" i="40"/>
  <c r="L28" i="40"/>
  <c r="R27" i="40"/>
  <c r="W20" i="40"/>
  <c r="X19" i="40"/>
  <c r="AD18" i="40"/>
  <c r="J18" i="40"/>
  <c r="L17" i="40"/>
  <c r="R15" i="40"/>
  <c r="X14" i="40"/>
  <c r="AD13" i="40"/>
  <c r="J13" i="40"/>
  <c r="L12" i="40"/>
  <c r="Y32" i="41"/>
  <c r="AC29" i="41"/>
  <c r="P21" i="41"/>
  <c r="Z19" i="41"/>
  <c r="I18" i="41"/>
  <c r="AA15" i="41"/>
  <c r="U14" i="41"/>
  <c r="S35" i="40"/>
  <c r="J31" i="40"/>
  <c r="AC29" i="40"/>
  <c r="T28" i="40"/>
  <c r="G27" i="40"/>
  <c r="W19" i="40"/>
  <c r="Y17" i="40"/>
  <c r="W14" i="40"/>
  <c r="Y12" i="40"/>
  <c r="K14" i="41"/>
  <c r="AD30" i="40"/>
  <c r="J28" i="40"/>
  <c r="X18" i="40"/>
  <c r="O12" i="40"/>
  <c r="N29" i="40"/>
  <c r="AB19" i="40"/>
  <c r="J17" i="40"/>
  <c r="S13" i="40"/>
  <c r="W13" i="41"/>
  <c r="T33" i="40"/>
  <c r="M30" i="40"/>
  <c r="O28" i="40"/>
  <c r="AA20" i="40"/>
  <c r="R19" i="40"/>
  <c r="I18" i="40"/>
  <c r="AA15" i="40"/>
  <c r="R14" i="40"/>
  <c r="T12" i="40"/>
  <c r="X31" i="40"/>
  <c r="AD28" i="40"/>
  <c r="M19" i="40"/>
  <c r="V15" i="40"/>
  <c r="AC35" i="40"/>
  <c r="Y28" i="40"/>
  <c r="H19" i="40"/>
  <c r="Q15" i="40"/>
  <c r="AD12" i="40"/>
  <c r="AF36" i="41"/>
  <c r="V36" i="41"/>
  <c r="M36" i="41"/>
  <c r="AI34" i="41"/>
  <c r="Z34" i="41"/>
  <c r="P34" i="41"/>
  <c r="AG32" i="41"/>
  <c r="W32" i="41"/>
  <c r="N32" i="41"/>
  <c r="AI31" i="41"/>
  <c r="P31" i="41"/>
  <c r="G31" i="41"/>
  <c r="AB30" i="41"/>
  <c r="I30" i="41"/>
  <c r="U29" i="41"/>
  <c r="K29" i="41"/>
  <c r="W28" i="41"/>
  <c r="AH21" i="41"/>
  <c r="O21" i="41"/>
  <c r="V20" i="41"/>
  <c r="AH36" i="41"/>
  <c r="O36" i="41"/>
  <c r="W34" i="41"/>
  <c r="AI32" i="41"/>
  <c r="P32" i="41"/>
  <c r="AB31" i="41"/>
  <c r="I31" i="41"/>
  <c r="U30" i="41"/>
  <c r="AG29" i="41"/>
  <c r="N29" i="41"/>
  <c r="Z28" i="41"/>
  <c r="G28" i="41"/>
  <c r="Q21" i="41"/>
  <c r="U36" i="41"/>
  <c r="G34" i="41"/>
  <c r="AC31" i="41"/>
  <c r="V30" i="41"/>
  <c r="O29" i="41"/>
  <c r="AB21" i="41"/>
  <c r="AC20" i="41"/>
  <c r="AF19" i="41"/>
  <c r="M19" i="41"/>
  <c r="AH18" i="41"/>
  <c r="O18" i="41"/>
  <c r="V16" i="41"/>
  <c r="AH15" i="41"/>
  <c r="O15" i="41"/>
  <c r="V14" i="41"/>
  <c r="AH13" i="41"/>
  <c r="O13" i="41"/>
  <c r="T35" i="40"/>
  <c r="W33" i="40"/>
  <c r="W36" i="41"/>
  <c r="J34" i="41"/>
  <c r="AF31" i="41"/>
  <c r="Y30" i="41"/>
  <c r="H29" i="41"/>
  <c r="AE21" i="41"/>
  <c r="Y20" i="41"/>
  <c r="AG19" i="41"/>
  <c r="N19" i="41"/>
  <c r="Z18" i="41"/>
  <c r="G18" i="41"/>
  <c r="S16" i="41"/>
  <c r="AE15" i="41"/>
  <c r="K15" i="41"/>
  <c r="W14" i="41"/>
  <c r="AI13" i="41"/>
  <c r="P13" i="41"/>
  <c r="V35" i="40"/>
  <c r="AC33" i="40"/>
  <c r="I33" i="40"/>
  <c r="L31" i="40"/>
  <c r="AB36" i="41"/>
  <c r="V32" i="41"/>
  <c r="H30" i="41"/>
  <c r="N21" i="41"/>
  <c r="AH19" i="41"/>
  <c r="Q18" i="41"/>
  <c r="K16" i="41"/>
  <c r="AC14" i="41"/>
  <c r="V13" i="41"/>
  <c r="H35" i="40"/>
  <c r="AC31" i="40"/>
  <c r="AC30" i="40"/>
  <c r="G30" i="40"/>
  <c r="W29" i="40"/>
  <c r="AC28" i="40"/>
  <c r="I28" i="40"/>
  <c r="O27" i="40"/>
  <c r="T20" i="40"/>
  <c r="V19" i="40"/>
  <c r="AB18" i="40"/>
  <c r="H18" i="40"/>
  <c r="N17" i="40"/>
  <c r="T15" i="40"/>
  <c r="V14" i="40"/>
  <c r="AB13" i="40"/>
  <c r="H13" i="40"/>
  <c r="N12" i="40"/>
  <c r="Y34" i="41"/>
  <c r="M28" i="41"/>
  <c r="AF18" i="41"/>
  <c r="S15" i="41"/>
  <c r="W35" i="40"/>
  <c r="S30" i="40"/>
  <c r="AA28" i="40"/>
  <c r="M27" i="40"/>
  <c r="AC19" i="40"/>
  <c r="O18" i="40"/>
  <c r="W15" i="40"/>
  <c r="I14" i="40"/>
  <c r="Q12" i="40"/>
  <c r="J30" i="41"/>
  <c r="AI19" i="41"/>
  <c r="AH16" i="41"/>
  <c r="Z36" i="41"/>
  <c r="AH32" i="41"/>
  <c r="T30" i="41"/>
  <c r="Z21" i="41"/>
  <c r="H20" i="41"/>
  <c r="AG18" i="41"/>
  <c r="T16" i="41"/>
  <c r="M15" i="41"/>
  <c r="G14" i="41"/>
  <c r="X35" i="40"/>
  <c r="AB31" i="40"/>
  <c r="AA30" i="40"/>
  <c r="AA29" i="40"/>
  <c r="G29" i="40"/>
  <c r="M28" i="40"/>
  <c r="S27" i="40"/>
  <c r="X20" i="40"/>
  <c r="AD19" i="40"/>
  <c r="J19" i="40"/>
  <c r="L18" i="40"/>
  <c r="R17" i="40"/>
  <c r="X15" i="40"/>
  <c r="AD14" i="40"/>
  <c r="J14" i="40"/>
  <c r="L13" i="40"/>
  <c r="M12" i="40"/>
  <c r="Q30" i="41"/>
  <c r="AC19" i="41"/>
  <c r="P16" i="41"/>
  <c r="AA13" i="41"/>
  <c r="S31" i="40"/>
  <c r="T29" i="40"/>
  <c r="AB27" i="40"/>
  <c r="M20" i="40"/>
  <c r="T18" i="40"/>
  <c r="AB15" i="40"/>
  <c r="N14" i="40"/>
  <c r="V12" i="40"/>
  <c r="AC30" i="41"/>
  <c r="N20" i="41"/>
  <c r="Y16" i="41"/>
  <c r="AG13" i="41"/>
  <c r="R30" i="40"/>
  <c r="AA27" i="40"/>
  <c r="N18" i="40"/>
  <c r="N13" i="40"/>
  <c r="J33" i="40"/>
  <c r="V20" i="40"/>
  <c r="R31" i="40"/>
  <c r="S18" i="40"/>
  <c r="J12" i="40"/>
  <c r="AD31" i="40"/>
  <c r="V27" i="40"/>
  <c r="AC18" i="40"/>
  <c r="G15" i="40"/>
  <c r="N13" i="41"/>
  <c r="Q27" i="40"/>
  <c r="X13" i="40"/>
  <c r="X30" i="40"/>
  <c r="Q20" i="40"/>
  <c r="AD17" i="40"/>
  <c r="H14" i="40"/>
  <c r="Z31" i="41"/>
  <c r="S30" i="41"/>
  <c r="AE29" i="41"/>
  <c r="AG28" i="41"/>
  <c r="N28" i="41"/>
  <c r="Y21" i="41"/>
  <c r="AF20" i="41"/>
  <c r="M20" i="41"/>
  <c r="Y36" i="41"/>
  <c r="AG34" i="41"/>
  <c r="N34" i="41"/>
  <c r="Z32" i="41"/>
  <c r="G32" i="41"/>
  <c r="S31" i="41"/>
  <c r="AE30" i="41"/>
  <c r="K30" i="41"/>
  <c r="W29" i="41"/>
  <c r="AI28" i="41"/>
  <c r="P28" i="41"/>
  <c r="AA21" i="41"/>
  <c r="AG36" i="41"/>
  <c r="AA34" i="41"/>
  <c r="Q32" i="41"/>
  <c r="J31" i="41"/>
  <c r="AH29" i="41"/>
  <c r="Q28" i="41"/>
  <c r="I21" i="41"/>
  <c r="P20" i="41"/>
  <c r="V19" i="41"/>
  <c r="Y18" i="41"/>
  <c r="AF16" i="41"/>
  <c r="M16" i="41"/>
  <c r="Y15" i="41"/>
  <c r="AF14" i="41"/>
  <c r="M14" i="41"/>
  <c r="Y13" i="41"/>
  <c r="AD35" i="40"/>
  <c r="J35" i="40"/>
  <c r="M33" i="40"/>
  <c r="AC34" i="41"/>
  <c r="T32" i="41"/>
  <c r="M31" i="41"/>
  <c r="AA29" i="41"/>
  <c r="T28" i="41"/>
  <c r="K21" i="41"/>
  <c r="K20" i="41"/>
  <c r="W19" i="41"/>
  <c r="AI18" i="41"/>
  <c r="P18" i="41"/>
  <c r="AB16" i="41"/>
  <c r="I16" i="41"/>
  <c r="U15" i="41"/>
  <c r="AG14" i="41"/>
  <c r="N14" i="41"/>
  <c r="Z13" i="41"/>
  <c r="G13" i="41"/>
  <c r="L35" i="40"/>
  <c r="S33" i="40"/>
  <c r="V31" i="40"/>
  <c r="AB30" i="40"/>
  <c r="AH34" i="41"/>
  <c r="O31" i="41"/>
  <c r="V28" i="41"/>
  <c r="U20" i="41"/>
  <c r="O19" i="41"/>
  <c r="AE16" i="41"/>
  <c r="W15" i="41"/>
  <c r="J14" i="41"/>
  <c r="AB35" i="40"/>
  <c r="Q33" i="40"/>
  <c r="O31" i="40"/>
  <c r="Q30" i="40"/>
  <c r="M29" i="40"/>
  <c r="S28" i="40"/>
  <c r="Y27" i="40"/>
  <c r="AD20" i="40"/>
  <c r="J20" i="40"/>
  <c r="L19" i="40"/>
  <c r="R18" i="40"/>
  <c r="X17" i="40"/>
  <c r="AD15" i="40"/>
  <c r="J15" i="40"/>
  <c r="L14" i="40"/>
  <c r="R13" i="40"/>
  <c r="X12" i="40"/>
  <c r="R12" i="40"/>
  <c r="AF29" i="41"/>
  <c r="O20" i="41"/>
  <c r="Z16" i="41"/>
  <c r="O14" i="41"/>
  <c r="Y31" i="40"/>
  <c r="Y29" i="40"/>
  <c r="G28" i="40"/>
  <c r="R20" i="40"/>
  <c r="I19" i="40"/>
  <c r="Q17" i="40"/>
  <c r="AC14" i="40"/>
  <c r="O13" i="40"/>
  <c r="V34" i="41"/>
  <c r="AI21" i="41"/>
  <c r="AB18" i="41"/>
  <c r="Q15" i="41"/>
  <c r="AF34" i="41"/>
  <c r="AA31" i="41"/>
  <c r="AH28" i="41"/>
  <c r="AG20" i="41"/>
  <c r="U19" i="41"/>
  <c r="N18" i="41"/>
  <c r="AF15" i="41"/>
  <c r="Z14" i="41"/>
  <c r="S13" i="41"/>
  <c r="Y33" i="40"/>
  <c r="N31" i="40"/>
  <c r="O30" i="40"/>
  <c r="Q29" i="40"/>
  <c r="W28" i="40"/>
  <c r="AC27" i="40"/>
  <c r="I27" i="40"/>
  <c r="N20" i="40"/>
  <c r="T19" i="40"/>
  <c r="V18" i="40"/>
  <c r="AB17" i="40"/>
  <c r="H17" i="40"/>
  <c r="N15" i="40"/>
  <c r="T14" i="40"/>
  <c r="V13" i="40"/>
  <c r="AB12" i="40"/>
  <c r="AF32" i="41"/>
  <c r="W21" i="41"/>
  <c r="V18" i="41"/>
  <c r="I15" i="41"/>
  <c r="M35" i="40"/>
  <c r="N30" i="40"/>
  <c r="V28" i="40"/>
  <c r="H27" i="40"/>
  <c r="N19" i="40"/>
  <c r="V17" i="40"/>
  <c r="H15" i="40"/>
  <c r="T13" i="40"/>
  <c r="P36" i="41"/>
  <c r="Y28" i="41"/>
  <c r="G19" i="41"/>
  <c r="H15" i="41"/>
  <c r="AD33" i="40"/>
  <c r="I29" i="40"/>
  <c r="L20" i="40"/>
  <c r="L15" i="40"/>
  <c r="I13" i="40"/>
  <c r="S29" i="40"/>
  <c r="M14" i="40"/>
  <c r="L27" i="40"/>
  <c r="AB14" i="40"/>
  <c r="I35" i="40"/>
  <c r="X29" i="40"/>
  <c r="G20" i="40"/>
  <c r="T17" i="40"/>
  <c r="AC13" i="40"/>
  <c r="H30" i="40"/>
  <c r="O17" i="40"/>
  <c r="K20" i="40" l="1"/>
  <c r="L19" i="41"/>
  <c r="AC32" i="40"/>
  <c r="AC34" i="40" s="1"/>
  <c r="AC36" i="40" s="1"/>
  <c r="Z14" i="40"/>
  <c r="P33" i="41"/>
  <c r="P35" i="41" s="1"/>
  <c r="P37" i="41" s="1"/>
  <c r="P20" i="40"/>
  <c r="AI33" i="41"/>
  <c r="AI35" i="41" s="1"/>
  <c r="AI37" i="41" s="1"/>
  <c r="L18" i="41"/>
  <c r="X31" i="41"/>
  <c r="AJ30" i="41"/>
  <c r="Z18" i="40"/>
  <c r="L36" i="41"/>
  <c r="Z20" i="40"/>
  <c r="AD20" i="41"/>
  <c r="AE29" i="40"/>
  <c r="P15" i="40"/>
  <c r="L32" i="41"/>
  <c r="Z17" i="40"/>
  <c r="AH33" i="41"/>
  <c r="AH35" i="41" s="1"/>
  <c r="AH37" i="41" s="1"/>
  <c r="AD36" i="41"/>
  <c r="Z19" i="40"/>
  <c r="U30" i="40"/>
  <c r="Z28" i="40"/>
  <c r="U33" i="40"/>
  <c r="Y21" i="40"/>
  <c r="N33" i="41"/>
  <c r="N35" i="41" s="1"/>
  <c r="N37" i="41" s="1"/>
  <c r="AG33" i="41"/>
  <c r="AG35" i="41" s="1"/>
  <c r="AG37" i="41" s="1"/>
  <c r="AJ16" i="41"/>
  <c r="X30" i="41"/>
  <c r="AD15" i="41"/>
  <c r="R16" i="41"/>
  <c r="V33" i="41"/>
  <c r="V35" i="41" s="1"/>
  <c r="V37" i="41" s="1"/>
  <c r="X21" i="40"/>
  <c r="AJ32" i="41"/>
  <c r="Z13" i="40"/>
  <c r="AE28" i="40"/>
  <c r="K28" i="40"/>
  <c r="I32" i="40"/>
  <c r="I34" i="40" s="1"/>
  <c r="I36" i="40" s="1"/>
  <c r="U17" i="40"/>
  <c r="R21" i="40"/>
  <c r="P19" i="40"/>
  <c r="L13" i="41"/>
  <c r="G22" i="41"/>
  <c r="T33" i="41"/>
  <c r="T35" i="41" s="1"/>
  <c r="T37" i="41" s="1"/>
  <c r="R31" i="41"/>
  <c r="AD13" i="41"/>
  <c r="Y22" i="41"/>
  <c r="AD18" i="41"/>
  <c r="Q33" i="41"/>
  <c r="Q35" i="41" s="1"/>
  <c r="Q37" i="41" s="1"/>
  <c r="R20" i="41"/>
  <c r="AD21" i="41"/>
  <c r="U27" i="40"/>
  <c r="Q32" i="40"/>
  <c r="K15" i="40"/>
  <c r="V32" i="40"/>
  <c r="Z27" i="40"/>
  <c r="J21" i="40"/>
  <c r="AD16" i="41"/>
  <c r="AB32" i="40"/>
  <c r="AB34" i="40" s="1"/>
  <c r="AB36" i="40" s="1"/>
  <c r="P13" i="40"/>
  <c r="L14" i="41"/>
  <c r="Q21" i="40"/>
  <c r="U12" i="40"/>
  <c r="AD34" i="41"/>
  <c r="P31" i="40"/>
  <c r="P22" i="41"/>
  <c r="AJ15" i="41"/>
  <c r="AH22" i="41"/>
  <c r="L34" i="41"/>
  <c r="Z33" i="41"/>
  <c r="Z35" i="41" s="1"/>
  <c r="Z37" i="41" s="1"/>
  <c r="W33" i="41"/>
  <c r="W35" i="41" s="1"/>
  <c r="W37" i="41" s="1"/>
  <c r="R36" i="41"/>
  <c r="AD21" i="40"/>
  <c r="AE20" i="40"/>
  <c r="W22" i="41"/>
  <c r="K27" i="40"/>
  <c r="G32" i="40"/>
  <c r="P12" i="40"/>
  <c r="L21" i="40"/>
  <c r="R32" i="40"/>
  <c r="R34" i="40" s="1"/>
  <c r="R36" i="40" s="1"/>
  <c r="H22" i="41"/>
  <c r="R29" i="41"/>
  <c r="X36" i="41"/>
  <c r="K13" i="40"/>
  <c r="AE13" i="40"/>
  <c r="K18" i="40"/>
  <c r="AE18" i="40"/>
  <c r="N32" i="40"/>
  <c r="N34" i="40" s="1"/>
  <c r="N36" i="40" s="1"/>
  <c r="Z29" i="40"/>
  <c r="AB22" i="41"/>
  <c r="AJ19" i="41"/>
  <c r="G21" i="40"/>
  <c r="K12" i="40"/>
  <c r="AE17" i="40"/>
  <c r="U28" i="40"/>
  <c r="Z33" i="40"/>
  <c r="R18" i="41"/>
  <c r="L21" i="41"/>
  <c r="AD31" i="41"/>
  <c r="I21" i="40"/>
  <c r="AC21" i="40"/>
  <c r="U14" i="40"/>
  <c r="U19" i="40"/>
  <c r="J32" i="40"/>
  <c r="J34" i="40" s="1"/>
  <c r="J36" i="40" s="1"/>
  <c r="AD32" i="40"/>
  <c r="AD34" i="40" s="1"/>
  <c r="AD36" i="40" s="1"/>
  <c r="P30" i="40"/>
  <c r="K33" i="40"/>
  <c r="AF22" i="41"/>
  <c r="U31" i="40"/>
  <c r="K35" i="40"/>
  <c r="AE35" i="40"/>
  <c r="U22" i="41"/>
  <c r="AJ18" i="41"/>
  <c r="X19" i="41"/>
  <c r="L20" i="41"/>
  <c r="AJ20" i="41"/>
  <c r="J33" i="41"/>
  <c r="J35" i="41" s="1"/>
  <c r="J37" i="41" s="1"/>
  <c r="T22" i="41"/>
  <c r="X21" i="41"/>
  <c r="AA33" i="41"/>
  <c r="AA35" i="41" s="1"/>
  <c r="AA37" i="41" s="1"/>
  <c r="R30" i="41"/>
  <c r="R21" i="41"/>
  <c r="U33" i="41"/>
  <c r="U35" i="41" s="1"/>
  <c r="U37" i="41" s="1"/>
  <c r="X34" i="41"/>
  <c r="X28" i="41"/>
  <c r="S33" i="41"/>
  <c r="L29" i="41"/>
  <c r="L32" i="40"/>
  <c r="P27" i="40"/>
  <c r="Y33" i="41"/>
  <c r="AD28" i="41"/>
  <c r="H32" i="40"/>
  <c r="H34" i="40" s="1"/>
  <c r="H36" i="40" s="1"/>
  <c r="AB21" i="40"/>
  <c r="U29" i="40"/>
  <c r="S22" i="41"/>
  <c r="X13" i="41"/>
  <c r="P14" i="40"/>
  <c r="Y32" i="40"/>
  <c r="Y34" i="40" s="1"/>
  <c r="Y36" i="40" s="1"/>
  <c r="Z31" i="40"/>
  <c r="P35" i="40"/>
  <c r="Z22" i="41"/>
  <c r="R14" i="41"/>
  <c r="AJ29" i="41"/>
  <c r="U20" i="40"/>
  <c r="N22" i="41"/>
  <c r="AE27" i="40"/>
  <c r="AA32" i="40"/>
  <c r="AG22" i="41"/>
  <c r="V21" i="40"/>
  <c r="Z12" i="40"/>
  <c r="AA22" i="41"/>
  <c r="M21" i="40"/>
  <c r="P18" i="40"/>
  <c r="S32" i="40"/>
  <c r="S34" i="40" s="1"/>
  <c r="S36" i="40" s="1"/>
  <c r="K29" i="40"/>
  <c r="AE30" i="40"/>
  <c r="R15" i="41"/>
  <c r="M32" i="40"/>
  <c r="M34" i="40" s="1"/>
  <c r="M36" i="40" s="1"/>
  <c r="X15" i="41"/>
  <c r="R28" i="41"/>
  <c r="M33" i="41"/>
  <c r="N21" i="40"/>
  <c r="O32" i="40"/>
  <c r="O34" i="40" s="1"/>
  <c r="O36" i="40" s="1"/>
  <c r="K30" i="40"/>
  <c r="V22" i="41"/>
  <c r="Z35" i="40"/>
  <c r="AI22" i="41"/>
  <c r="X16" i="41"/>
  <c r="AJ21" i="41"/>
  <c r="AD30" i="41"/>
  <c r="O22" i="41"/>
  <c r="R19" i="41"/>
  <c r="G33" i="41"/>
  <c r="L28" i="41"/>
  <c r="L31" i="41"/>
  <c r="U15" i="40"/>
  <c r="Z15" i="40"/>
  <c r="T21" i="40"/>
  <c r="AE15" i="40"/>
  <c r="O21" i="40"/>
  <c r="AD32" i="41"/>
  <c r="P17" i="40"/>
  <c r="P28" i="40"/>
  <c r="P33" i="40"/>
  <c r="AD14" i="41"/>
  <c r="R32" i="41"/>
  <c r="W21" i="40"/>
  <c r="U13" i="40"/>
  <c r="U18" i="40"/>
  <c r="X32" i="40"/>
  <c r="X34" i="40" s="1"/>
  <c r="X36" i="40" s="1"/>
  <c r="P29" i="40"/>
  <c r="I22" i="41"/>
  <c r="O33" i="41"/>
  <c r="O35" i="41" s="1"/>
  <c r="O37" i="41" s="1"/>
  <c r="R34" i="41"/>
  <c r="AJ14" i="41"/>
  <c r="X18" i="41"/>
  <c r="AE12" i="40"/>
  <c r="AA21" i="40"/>
  <c r="K17" i="40"/>
  <c r="W32" i="40"/>
  <c r="W34" i="40" s="1"/>
  <c r="W36" i="40" s="1"/>
  <c r="Q22" i="41"/>
  <c r="L16" i="41"/>
  <c r="AF33" i="41"/>
  <c r="AF35" i="41" s="1"/>
  <c r="AF37" i="41" s="1"/>
  <c r="H21" i="40"/>
  <c r="S21" i="40"/>
  <c r="K14" i="40"/>
  <c r="AE14" i="40"/>
  <c r="K19" i="40"/>
  <c r="AE19" i="40"/>
  <c r="T32" i="40"/>
  <c r="T34" i="40" s="1"/>
  <c r="T36" i="40" s="1"/>
  <c r="Z30" i="40"/>
  <c r="AE33" i="40"/>
  <c r="R13" i="41"/>
  <c r="M22" i="41"/>
  <c r="AD19" i="41"/>
  <c r="K31" i="40"/>
  <c r="AE31" i="40"/>
  <c r="U35" i="40"/>
  <c r="K22" i="41"/>
  <c r="AJ13" i="41"/>
  <c r="AE22" i="41"/>
  <c r="X14" i="41"/>
  <c r="L15" i="41"/>
  <c r="X20" i="41"/>
  <c r="AC33" i="41"/>
  <c r="AC35" i="41" s="1"/>
  <c r="AC37" i="41" s="1"/>
  <c r="J22" i="41"/>
  <c r="AC22" i="41"/>
  <c r="H33" i="41"/>
  <c r="H35" i="41" s="1"/>
  <c r="H37" i="41" s="1"/>
  <c r="AD29" i="41"/>
  <c r="AJ36" i="41"/>
  <c r="K33" i="41"/>
  <c r="K35" i="41" s="1"/>
  <c r="K37" i="41" s="1"/>
  <c r="AJ28" i="41"/>
  <c r="AE33" i="41"/>
  <c r="X29" i="41"/>
  <c r="L30" i="41"/>
  <c r="I33" i="41"/>
  <c r="I35" i="41" s="1"/>
  <c r="I37" i="41" s="1"/>
  <c r="AB33" i="41"/>
  <c r="AB35" i="41" s="1"/>
  <c r="AB37" i="41" s="1"/>
  <c r="AJ31" i="41"/>
  <c r="X32" i="41"/>
  <c r="AJ34" i="41"/>
  <c r="R22" i="41" l="1"/>
  <c r="Z21" i="40"/>
  <c r="AJ22" i="41"/>
  <c r="AE35" i="41"/>
  <c r="AJ33" i="41"/>
  <c r="AE21" i="40"/>
  <c r="L33" i="41"/>
  <c r="G35" i="41"/>
  <c r="M35" i="41"/>
  <c r="R33" i="41"/>
  <c r="AE32" i="40"/>
  <c r="AA34" i="40"/>
  <c r="K21" i="40"/>
  <c r="G34" i="40"/>
  <c r="K32" i="40"/>
  <c r="U21" i="40"/>
  <c r="Z32" i="40"/>
  <c r="V34" i="40"/>
  <c r="Q34" i="40"/>
  <c r="U32" i="40"/>
  <c r="AD22" i="41"/>
  <c r="L22" i="41"/>
  <c r="AD33" i="41"/>
  <c r="Y35" i="41"/>
  <c r="P32" i="40"/>
  <c r="L34" i="40"/>
  <c r="S35" i="41"/>
  <c r="X33" i="41"/>
  <c r="P21" i="40"/>
  <c r="U34" i="40" l="1"/>
  <c r="Q36" i="40"/>
  <c r="U36" i="40" s="1"/>
  <c r="AE34" i="40"/>
  <c r="AA36" i="40"/>
  <c r="AE36" i="40" s="1"/>
  <c r="G37" i="41"/>
  <c r="L37" i="41" s="1"/>
  <c r="L35" i="41"/>
  <c r="AJ35" i="41"/>
  <c r="AE37" i="41"/>
  <c r="AJ37" i="41" s="1"/>
  <c r="X35" i="41"/>
  <c r="S37" i="41"/>
  <c r="X37" i="41" s="1"/>
  <c r="P34" i="40"/>
  <c r="L36" i="40"/>
  <c r="P36" i="40" s="1"/>
  <c r="Y37" i="41"/>
  <c r="AD37" i="41" s="1"/>
  <c r="AD35" i="41"/>
  <c r="V36" i="40"/>
  <c r="Z36" i="40" s="1"/>
  <c r="Z34" i="40"/>
  <c r="K34" i="40"/>
  <c r="G36" i="40"/>
  <c r="K36" i="40" s="1"/>
  <c r="M37" i="41"/>
  <c r="R37" i="41" s="1"/>
  <c r="R35" i="41"/>
</calcChain>
</file>

<file path=xl/sharedStrings.xml><?xml version="1.0" encoding="utf-8"?>
<sst xmlns="http://schemas.openxmlformats.org/spreadsheetml/2006/main" count="8330" uniqueCount="3006">
  <si>
    <t>Total</t>
  </si>
  <si>
    <t>Units</t>
  </si>
  <si>
    <t>Post Efficiency</t>
  </si>
  <si>
    <t>WS1 - Wholesale water operating and capital expenditure by business unit</t>
  </si>
  <si>
    <t>WWS1 - Wholesale wastewater operating and capital expenditure by business unit</t>
  </si>
  <si>
    <t>Line description</t>
  </si>
  <si>
    <t>Item reference</t>
  </si>
  <si>
    <t>DPs</t>
  </si>
  <si>
    <t>A</t>
  </si>
  <si>
    <t>Retail</t>
  </si>
  <si>
    <t>Wastewater Networks Plus</t>
  </si>
  <si>
    <t>Bioresources</t>
  </si>
  <si>
    <t>Price base</t>
  </si>
  <si>
    <t>Total operating expenditure</t>
  </si>
  <si>
    <t>B</t>
  </si>
  <si>
    <t>C</t>
  </si>
  <si>
    <t>D</t>
  </si>
  <si>
    <t>E</t>
  </si>
  <si>
    <t>For the 12 months ended 31 March 2021</t>
  </si>
  <si>
    <t>For the 12 months ended 31 March 2022</t>
  </si>
  <si>
    <t>For the 12 months ended 31 March 2023</t>
  </si>
  <si>
    <t>For the 12 months ended 31 March 2024</t>
  </si>
  <si>
    <t>For the 12 months ended 31 March 2025</t>
  </si>
  <si>
    <t>Sewage collection</t>
  </si>
  <si>
    <t>Sewage treatment</t>
  </si>
  <si>
    <t>Sludge</t>
  </si>
  <si>
    <t>Sludge transport</t>
  </si>
  <si>
    <t>Sludge treatment</t>
  </si>
  <si>
    <t>Sludge disposal</t>
  </si>
  <si>
    <t>2017-18 FYA (CPIH adjusted)</t>
  </si>
  <si>
    <t>Operating expenditure</t>
  </si>
  <si>
    <t>Power</t>
  </si>
  <si>
    <t>Income treated as negative expenditure</t>
  </si>
  <si>
    <t>Service charges / Discharge Consents</t>
  </si>
  <si>
    <t>Bulk discharge</t>
  </si>
  <si>
    <t>Other operating expenditure</t>
  </si>
  <si>
    <t>~ Renewals expensed in year (Infrastructure)</t>
  </si>
  <si>
    <t>~ Renewals expensed in year (Non-Infrastructure)</t>
  </si>
  <si>
    <t>~ Other operating expenditure excluding renewals</t>
  </si>
  <si>
    <t>Local authority and Cumulo rates</t>
  </si>
  <si>
    <t>Total operating expenditure (excluding third party services)</t>
  </si>
  <si>
    <t>Third party services</t>
  </si>
  <si>
    <t>Capital expenditure</t>
  </si>
  <si>
    <t>Maintaining the long term capability of the assets ~ infra</t>
  </si>
  <si>
    <t>Maintaining the long term capability of the assets ~ non~infra</t>
  </si>
  <si>
    <t>Other capital expenditure ~ infra</t>
  </si>
  <si>
    <t>Other capital expenditure ~ non~infra</t>
  </si>
  <si>
    <t>Infrastructure network reinforcement</t>
  </si>
  <si>
    <t>Total gross capital expenditure excluding third party services</t>
  </si>
  <si>
    <t>Total gross capital expenditure</t>
  </si>
  <si>
    <t>Grants and contributions</t>
  </si>
  <si>
    <t>Totex</t>
  </si>
  <si>
    <t>Cash expenditure</t>
  </si>
  <si>
    <t>Pension deficit recovery payments</t>
  </si>
  <si>
    <t>Other cash items</t>
  </si>
  <si>
    <t>Totex including cash items</t>
  </si>
  <si>
    <t>Atypical expenditure</t>
  </si>
  <si>
    <t>Item 1</t>
  </si>
  <si>
    <t>Item 2</t>
  </si>
  <si>
    <t>Item 3</t>
  </si>
  <si>
    <t>Item 4</t>
  </si>
  <si>
    <t>Item 5</t>
  </si>
  <si>
    <t>Total atypical expenditure</t>
  </si>
  <si>
    <t xml:space="preserve">Total expenditure </t>
  </si>
  <si>
    <t>Total expenditure</t>
  </si>
  <si>
    <t>Maintaining the long term capability of the assets ~ non-infra</t>
  </si>
  <si>
    <t>Other capital expenditure ~ non-infra</t>
  </si>
  <si>
    <t>Water resources</t>
  </si>
  <si>
    <t>Raw water distribution</t>
  </si>
  <si>
    <t>Water treatment</t>
  </si>
  <si>
    <t>Treated water distribution</t>
  </si>
  <si>
    <t>Operating expenditure (excluding Atypical expenditure)</t>
  </si>
  <si>
    <t>Astraction Charges / Discharge consent</t>
  </si>
  <si>
    <t>Bulk supply</t>
  </si>
  <si>
    <t>Total operating expenditure excluding third party services</t>
  </si>
  <si>
    <t>Capital Expenditure (excluding Atypical expenditure)</t>
  </si>
  <si>
    <t>Cash Expenditure (excluding Atypical expenditure)</t>
  </si>
  <si>
    <t>Total Expenditure</t>
  </si>
  <si>
    <t>Water Resources</t>
  </si>
  <si>
    <t>Ofwat Table WS1</t>
  </si>
  <si>
    <t>Ofwat Table WWS1</t>
  </si>
  <si>
    <t>Anglain Water</t>
  </si>
  <si>
    <t>Anglian Water</t>
  </si>
  <si>
    <t>BIC</t>
  </si>
  <si>
    <t>Raw Water Distribution</t>
  </si>
  <si>
    <t>Treated Water Distribution</t>
  </si>
  <si>
    <t>Portfolio</t>
  </si>
  <si>
    <t>ExpenditureName</t>
  </si>
  <si>
    <t>PriceControl</t>
  </si>
  <si>
    <t>InvestmentArea</t>
  </si>
  <si>
    <t>Year0Capex</t>
  </si>
  <si>
    <t>Year1Capex</t>
  </si>
  <si>
    <t>Year2Capex</t>
  </si>
  <si>
    <t>Year3Capex</t>
  </si>
  <si>
    <t>Year4Capex</t>
  </si>
  <si>
    <t>Year5Capex</t>
  </si>
  <si>
    <t>Year6Capex</t>
  </si>
  <si>
    <t>Year7Capex</t>
  </si>
  <si>
    <t>Year8Capex</t>
  </si>
  <si>
    <t>Year9Capex</t>
  </si>
  <si>
    <t>Year10Capex</t>
  </si>
  <si>
    <t>Year0Opex</t>
  </si>
  <si>
    <t>Year1Opex</t>
  </si>
  <si>
    <t>Year2Opex</t>
  </si>
  <si>
    <t>Year3Opex</t>
  </si>
  <si>
    <t>Year4Opex</t>
  </si>
  <si>
    <t>Year5Opex</t>
  </si>
  <si>
    <t>Year6Opex</t>
  </si>
  <si>
    <t>Year7Opex</t>
  </si>
  <si>
    <t>Year8Opex</t>
  </si>
  <si>
    <t>Year9Opex</t>
  </si>
  <si>
    <t>Year10Opex</t>
  </si>
  <si>
    <t>SafeCleanWater</t>
  </si>
  <si>
    <t>SupplyMeetsDemand</t>
  </si>
  <si>
    <t>ASmallerFootprint</t>
  </si>
  <si>
    <t>Year0NoLoadCapex</t>
  </si>
  <si>
    <t>Year1NoLoadCapex</t>
  </si>
  <si>
    <t>Year2NoLoadCapex</t>
  </si>
  <si>
    <t>Year3NoLoadCapex</t>
  </si>
  <si>
    <t>Year4NoLoadCapex</t>
  </si>
  <si>
    <t>Year5NoLoadCapex</t>
  </si>
  <si>
    <t>Year6NoLoadCapex</t>
  </si>
  <si>
    <t>Year7NoLoadCapex</t>
  </si>
  <si>
    <t>Year8NoLoadCapex</t>
  </si>
  <si>
    <t>Year9NoLoadCapex</t>
  </si>
  <si>
    <t>Year10NoLoadCapex</t>
  </si>
  <si>
    <t>Year0NoLoadOpex</t>
  </si>
  <si>
    <t>Year1NoLoadOpex</t>
  </si>
  <si>
    <t>Year2NoLoadOpex</t>
  </si>
  <si>
    <t>Year3NoLoadOpex</t>
  </si>
  <si>
    <t>Year4NoLoadOpex</t>
  </si>
  <si>
    <t>Year5NoLoadOpex</t>
  </si>
  <si>
    <t>Year6NoLoadOpex</t>
  </si>
  <si>
    <t>Year7NoLoadOpex</t>
  </si>
  <si>
    <t>Year8NoLoadOpex</t>
  </si>
  <si>
    <t>Year9NoLoadOpex</t>
  </si>
  <si>
    <t>Year10NoLoadOpex</t>
  </si>
  <si>
    <t>CustomGenerator</t>
  </si>
  <si>
    <t>ReportTemplateFilename</t>
  </si>
  <si>
    <t>OutputFormat</t>
  </si>
  <si>
    <t>TemplateSearchPatterns</t>
  </si>
  <si>
    <t>IsDelivered</t>
  </si>
  <si>
    <t>DeliveryMethodKey</t>
  </si>
  <si>
    <t>DollarScale</t>
  </si>
  <si>
    <t>DollarScaleExcelFormat</t>
  </si>
  <si>
    <t>CurrencyScale</t>
  </si>
  <si>
    <t>Refreshable</t>
  </si>
  <si>
    <t>ReportOutputFilenamePrefix</t>
  </si>
  <si>
    <t>ReportParametersId</t>
  </si>
  <si>
    <t>SpecificationPageUrl</t>
  </si>
  <si>
    <t>ExpenditureId</t>
  </si>
  <si>
    <t>AlternativeId</t>
  </si>
  <si>
    <t>PortfolioId</t>
  </si>
  <si>
    <t>IsPlanning</t>
  </si>
  <si>
    <t>IncludeChildPortfolios</t>
  </si>
  <si>
    <t>ScenarioId</t>
  </si>
  <si>
    <t>ScenarioIds</t>
  </si>
  <si>
    <t>AssetId</t>
  </si>
  <si>
    <t>OrganizationTreeNodeId</t>
  </si>
  <si>
    <t>StartFiscalYear</t>
  </si>
  <si>
    <t>SearchCriteria</t>
  </si>
  <si>
    <t>NumberOfFiscalYears</t>
  </si>
  <si>
    <t>EndFiscalYear</t>
  </si>
  <si>
    <t>PageUid</t>
  </si>
  <si>
    <t>ReportName</t>
  </si>
  <si>
    <t>DisplayReportName</t>
  </si>
  <si>
    <t>ApplyInflation</t>
  </si>
  <si>
    <t>UserVisibleReportName</t>
  </si>
  <si>
    <t>ResultFilePath</t>
  </si>
  <si>
    <t>ReportNameResourceKey</t>
  </si>
  <si>
    <t>ReportNameResourceType</t>
  </si>
  <si>
    <t>ReportId</t>
  </si>
  <si>
    <t>ReportTypeIdentifier</t>
  </si>
  <si>
    <t>OutputFormatVersion</t>
  </si>
  <si>
    <t>BaseUrl</t>
  </si>
  <si>
    <t>ResultUrl</t>
  </si>
  <si>
    <t>BaseUrlEncoded</t>
  </si>
  <si>
    <t>UserId</t>
  </si>
  <si>
    <t>IsOnlineAsync</t>
  </si>
  <si>
    <t>ClosedXML</t>
  </si>
  <si>
    <t>AW_OFWATReport.xlsm</t>
  </si>
  <si>
    <t>ExcelAdvanced</t>
  </si>
  <si>
    <t>0</t>
  </si>
  <si>
    <t>Literal</t>
  </si>
  <si>
    <t>AW_OFWATReport</t>
  </si>
  <si>
    <t>OFWAT</t>
  </si>
  <si>
    <t>OFWAT Report</t>
  </si>
  <si>
    <t>OFWATReport</t>
  </si>
  <si>
    <t>Custom</t>
  </si>
  <si>
    <t>Excel2003</t>
  </si>
  <si>
    <t>Year</t>
  </si>
  <si>
    <t>TableNameCapex</t>
  </si>
  <si>
    <t>TableNameOpex</t>
  </si>
  <si>
    <t>tableNameCapexIndex</t>
  </si>
  <si>
    <t>PortfolioName</t>
  </si>
  <si>
    <t>Id</t>
  </si>
  <si>
    <t>Name</t>
  </si>
  <si>
    <t>Year0</t>
  </si>
  <si>
    <t>Year1</t>
  </si>
  <si>
    <t>Year2</t>
  </si>
  <si>
    <t>Year3</t>
  </si>
  <si>
    <t>Year4</t>
  </si>
  <si>
    <t>Area</t>
  </si>
  <si>
    <t>Period</t>
  </si>
  <si>
    <t>Type</t>
  </si>
  <si>
    <t>Year5</t>
  </si>
  <si>
    <t>Help2find</t>
  </si>
  <si>
    <t>help2find</t>
  </si>
  <si>
    <t>tableNameOpexIndex</t>
  </si>
  <si>
    <t>Year6</t>
  </si>
  <si>
    <t>Year7</t>
  </si>
  <si>
    <t>tNameCapexNoLoad</t>
  </si>
  <si>
    <t>tNameCapexNoLoadIndex</t>
  </si>
  <si>
    <t>tNameOpexNoLoad</t>
  </si>
  <si>
    <t>tNameOpexNoLoadIndex</t>
  </si>
  <si>
    <t>Year1CapexRateResult</t>
  </si>
  <si>
    <t>Year2CapexRateResult</t>
  </si>
  <si>
    <t>Year3CapexRateResult</t>
  </si>
  <si>
    <t>Year4CapexRateResult</t>
  </si>
  <si>
    <t>Year5CapexRateResult</t>
  </si>
  <si>
    <t>Year6CapexRateResult</t>
  </si>
  <si>
    <t>Year7CapexRateResult</t>
  </si>
  <si>
    <t>Year8CapexRateResult</t>
  </si>
  <si>
    <t>Year9CapexRateResult</t>
  </si>
  <si>
    <t>Year1OpexRateResult</t>
  </si>
  <si>
    <t>Year2OpexRateResult</t>
  </si>
  <si>
    <t>Year3OpexRateResult</t>
  </si>
  <si>
    <t>Year4OpexRateResult</t>
  </si>
  <si>
    <t>Year5OpexRateResult</t>
  </si>
  <si>
    <t>Year6OpexRateResult</t>
  </si>
  <si>
    <t>Year7OpexRateResult</t>
  </si>
  <si>
    <t>Year8OpexRateResult</t>
  </si>
  <si>
    <t>Year9OpexRateResult</t>
  </si>
  <si>
    <t>Year10CapexRateResult</t>
  </si>
  <si>
    <t>Year10OpexRateResult</t>
  </si>
  <si>
    <t>tNameCapexPost</t>
  </si>
  <si>
    <t>tNameCapexPostIndex</t>
  </si>
  <si>
    <t>tNameOpexPost</t>
  </si>
  <si>
    <t>tNameOpexPostIndex</t>
  </si>
  <si>
    <t>12.10 - Quality - Habitats (RoC)(Boreholes)</t>
  </si>
  <si>
    <t>12.44 - Quality - Sustainable Abstraction (RSA) - ninf - Water Resources</t>
  </si>
  <si>
    <t>12.11 - Quality - Habitats (RoC)(Pipelines)</t>
  </si>
  <si>
    <t>42.51 - Quality - Bathing Waters - Sewers</t>
  </si>
  <si>
    <t>52.51 - Quality - Bathing Waters - Sewage Treatment</t>
  </si>
  <si>
    <t>52.04 - Quality - NEP Full Flow to Treatment - ninf - Sewage Treatment</t>
  </si>
  <si>
    <t>52.05 - Quality - NEP Stormtanks - ninf - Sewage Treatment</t>
  </si>
  <si>
    <t>52.06 - Quality - NEP Chemical Removal - ninf - Sewage Treatment</t>
  </si>
  <si>
    <t>52.13 - Quality - Nutrients (P Removal at Activated Sludge STWs) - ninf - Sewage Treatment</t>
  </si>
  <si>
    <t>52.14 - Quality - Nutrients (P Removal at Filter Beds STWs) - ninf - Sewage Treatment</t>
  </si>
  <si>
    <t>OutcomeName</t>
  </si>
  <si>
    <t>DelightedCustomers</t>
  </si>
  <si>
    <t>FairChargesFairReturns</t>
  </si>
  <si>
    <t>ResilientBusiness</t>
  </si>
  <si>
    <t>AFlourishingEnvironment</t>
  </si>
  <si>
    <t>PositiveImpactOnCommunities</t>
  </si>
  <si>
    <t>InvestingInTomorrow</t>
  </si>
  <si>
    <t>PeopleHealthierHappierSafer</t>
  </si>
  <si>
    <t>01 - Raw Water Resources (RWR)</t>
  </si>
  <si>
    <t>06 - Sewage Collection Services (SCS)</t>
  </si>
  <si>
    <t>07 - Water Recycling Centres (WRC)</t>
  </si>
  <si>
    <t>BICName</t>
  </si>
  <si>
    <t>Year0CapexEfficiencyResult</t>
  </si>
  <si>
    <t>Year1CapexEfficiencyResult</t>
  </si>
  <si>
    <t>Year2CapexEfficiencyResult</t>
  </si>
  <si>
    <t>Year3CapexEfficiencyResult</t>
  </si>
  <si>
    <t>Year4CapexEfficiencyResult</t>
  </si>
  <si>
    <t>Year5CapexEfficiencyResult</t>
  </si>
  <si>
    <t>Year6CapexEfficiencyResult</t>
  </si>
  <si>
    <t>Year7CapexEfficiencyResult</t>
  </si>
  <si>
    <t>Year8CapexEfficiencyResult</t>
  </si>
  <si>
    <t>Year9CapexEfficiencyResult</t>
  </si>
  <si>
    <t>Year10CapexEfficiencyResult</t>
  </si>
  <si>
    <t>Year0OpexEfficiencyResult</t>
  </si>
  <si>
    <t>Year1OpexEfficiencyResult</t>
  </si>
  <si>
    <t>Year2OpexEfficiencyResult</t>
  </si>
  <si>
    <t>Year3OpexEfficiencyResult</t>
  </si>
  <si>
    <t>Year4OpexEfficiencyResult</t>
  </si>
  <si>
    <t>Year5OpexEfficiencyResult</t>
  </si>
  <si>
    <t>Year6OpexEfficiencyResult</t>
  </si>
  <si>
    <t>Year7OpexEfficiencyResult</t>
  </si>
  <si>
    <t>Year8OpexEfficiencyResult</t>
  </si>
  <si>
    <t>Year9OpexEfficiencyResult</t>
  </si>
  <si>
    <t>Year10OpexEfficiencyResult</t>
  </si>
  <si>
    <t>BICPortfolio</t>
  </si>
  <si>
    <t>AccountType</t>
  </si>
  <si>
    <t>AMP</t>
  </si>
  <si>
    <t>Raw Water Resources</t>
  </si>
  <si>
    <t>Water Treatment Works</t>
  </si>
  <si>
    <t>Sewage Collection Services</t>
  </si>
  <si>
    <t>Water Recycling Centres</t>
  </si>
  <si>
    <t>ws2Capex</t>
  </si>
  <si>
    <t>WS2Opex</t>
  </si>
  <si>
    <t>12.50 - Quality - WFD5 Catchment management</t>
  </si>
  <si>
    <t>RWR 1.07 WRMP</t>
  </si>
  <si>
    <t>PR19 WRMP NEP Mitigation Options - Barlings Eau</t>
  </si>
  <si>
    <t>PR19 WRMP NEP Mitigation Options - Broughton Brook - River Support</t>
  </si>
  <si>
    <t>PR19 WRMP NEP Mitigation Options - Cavenham Stream</t>
  </si>
  <si>
    <t>PR19 WRMP NEP Mitigation Options - Northern Chalk (Skitter-Habrough Brocklesby)</t>
  </si>
  <si>
    <t>PR19 WRMP NEP Mitigation Options - Old Carr Stream</t>
  </si>
  <si>
    <t>PR19 WRMP NEP Mitigation Options - River Gadder</t>
  </si>
  <si>
    <t>PR19 WRMP NEP Mitigation Options - River Gaywood</t>
  </si>
  <si>
    <t>PR19 WRMP NEP Mitigation Options - River Gwash - River Restoration</t>
  </si>
  <si>
    <t>PR19 WRMP NEP Mitigation Options - River Heacham</t>
  </si>
  <si>
    <t>PR19 WRMP NEP Mitigation Options - River Kennett-Lee - River Support</t>
  </si>
  <si>
    <t>PR19 WRMP NEP Mitigation Options - River Linnet - River Support</t>
  </si>
  <si>
    <t>PR19 WRMP NEP Mitigation Options - River Sapiston - River Restoration</t>
  </si>
  <si>
    <t>PR19 WRMP NEP Mitigation Options - River Slea</t>
  </si>
  <si>
    <t>PR19 WRMP NEP Mitigation Options - River Tiffey</t>
  </si>
  <si>
    <t>PR19 WRMP NEP Mitigation Options - Stowlangtoft Stream - River Restoration</t>
  </si>
  <si>
    <t>PR19 WRMP NEP Mitigation Options - Stringside Stream</t>
  </si>
  <si>
    <t>PR19 WRMP NEP Mitigation Options - Tuddenham Stream - River Restoration</t>
  </si>
  <si>
    <t>PR19 WRMP NEP Mitigation Options - East Glen - River Support</t>
  </si>
  <si>
    <t>PR19 WRMP NEP Mitigation Options - West Runton Common</t>
  </si>
  <si>
    <t>RWR 1.03 WINEP Drinking Water Protected Areas</t>
  </si>
  <si>
    <t>PR19 - WINEP Groundwater Catchment Management - Nitrate (Engagement)</t>
  </si>
  <si>
    <t>PR19 WRMP NEP Mitigation Options - Northern Chalk (Skitter-Habrough Kirmington)</t>
  </si>
  <si>
    <t>PR19 WRMP NEP Mitigation Options - Northern Chalk (Habrough - Barrow Beck)</t>
  </si>
  <si>
    <t>PR19 WRMP NEP Mitigation Options - River Kennett-Lee - River Restoration</t>
  </si>
  <si>
    <t>PR19 WRMP NEP Mitigation Options - River Linnet - River Restoration</t>
  </si>
  <si>
    <t>PR19 WRMP NEP Mitigation Options - West and East Glen - River Restoration</t>
  </si>
  <si>
    <t>PR19 WRMP NEP Mitigation Options - Northern Chalk (Laceby)</t>
  </si>
  <si>
    <t>PR19 WRMP NEP Mitigation Options - Broughton Brook - River Restoration</t>
  </si>
  <si>
    <t>PR19 WRMP NEP Mitigation Options - River Sapiston - River Support</t>
  </si>
  <si>
    <t>PR19 WRMP NEP Mitigation Options - Stowlangtoft Stream - River Support</t>
  </si>
  <si>
    <t>PR19 Helpston Contaminated Land Remediation Project</t>
  </si>
  <si>
    <t>SCS 1.05 WINEP Coastal Waters</t>
  </si>
  <si>
    <t>Cleethorpes and Humberston Fitties - Bathing Water Investigations WINEP</t>
  </si>
  <si>
    <t>Water Recycling Networks</t>
  </si>
  <si>
    <t>Southend - Bathing Water Investigations WINEP</t>
  </si>
  <si>
    <t>Cleethorpes and Humberston Fitties - Bathing Water Improvements - Sewers</t>
  </si>
  <si>
    <t>Southend - Bathing Water Improvements - Remedial Work WINEP</t>
  </si>
  <si>
    <t>WRC 1.12 WINEP WFD GES Improvements</t>
  </si>
  <si>
    <t>PR19 WFD GES P_Alconbury WRC</t>
  </si>
  <si>
    <t>PR19 WFD GES P_Ashton WRC</t>
  </si>
  <si>
    <t>PR19 WFD GES P_Beachampton WRC</t>
  </si>
  <si>
    <t>PR19 WFD GES P_Blakesley WRC</t>
  </si>
  <si>
    <t>PR19 WFD GES P_Bolnhurstt</t>
  </si>
  <si>
    <t>PR19 WFD GES P_Bottisham WRC</t>
  </si>
  <si>
    <t>PR19 WFD GES P_Bourn WRC</t>
  </si>
  <si>
    <t>PR19 WFD GES P_Bradenham WRC</t>
  </si>
  <si>
    <t>PR19 WFD GES P_Carbrooke-Church End WRC</t>
  </si>
  <si>
    <t>PR19 WFD GES P_Castlethorpe WRC</t>
  </si>
  <si>
    <t>PR19 WFD GES P_Chippenham WRC</t>
  </si>
  <si>
    <t>PR19 WFD GES P_Coton WRC</t>
  </si>
  <si>
    <t>PR19 WFD GES P_Wing-Cublington Road WRC</t>
  </si>
  <si>
    <t>PR19 WFD GES P_Earls Colne WRC</t>
  </si>
  <si>
    <t>PR19 WFD GES P_Elmdon WRC</t>
  </si>
  <si>
    <t>PR19 WFD GES P_Everton WRC</t>
  </si>
  <si>
    <t>PR19 WFD GES P_Gosfield WRC</t>
  </si>
  <si>
    <t>PR19 WFD GES P_Great Gidding WRC</t>
  </si>
  <si>
    <t>PR19 WFD GES P_Great Horwood WRC</t>
  </si>
  <si>
    <t>PR19 WFD GES P_Hawstead WRC</t>
  </si>
  <si>
    <t>PR19 WFD GES P_Helmdon WRC</t>
  </si>
  <si>
    <t>PR19 WFD GES P_Linton WRC</t>
  </si>
  <si>
    <t>PR19 WFD GES P_Marston Moretaine WRC</t>
  </si>
  <si>
    <t>PR19 WFD GES P_Odell WRC</t>
  </si>
  <si>
    <t>PR19 WFD GES P_Old Buckenham WRC</t>
  </si>
  <si>
    <t>PR19 WFD GES P_Old Weston Main Street WRC</t>
  </si>
  <si>
    <t>PR19 WFD GES P_Papworth Everard WRC</t>
  </si>
  <si>
    <t>PR19 WFD GES P_Sible Hedingham WRC</t>
  </si>
  <si>
    <t>PR19 WFD GES P_Silverstone WRC</t>
  </si>
  <si>
    <t>PR19 WFD GES P_Somersham WRC (Cambs)</t>
  </si>
  <si>
    <t>PR19 WFD GES P_Stambourne WRC</t>
  </si>
  <si>
    <t>PR19 WFD GES P_Ravenstone-Stk Goldington WRC</t>
  </si>
  <si>
    <t>PR19 WFD GES P_Syresham WRC</t>
  </si>
  <si>
    <t>PR19 WFD GES P_Thetford WRC</t>
  </si>
  <si>
    <t>PR19 WFD GES P_Thurleigh WRC</t>
  </si>
  <si>
    <t>PR19 WFD GES P_Thurston WRC</t>
  </si>
  <si>
    <t>PR19 WFD GES P_Tiffield WRC</t>
  </si>
  <si>
    <t>PR19 WFD GES P_Towcester WRC</t>
  </si>
  <si>
    <t>PR19 WFD GES P_Tuddenham WRC</t>
  </si>
  <si>
    <t>PR19 WFD GES P_W Bergholt WRC</t>
  </si>
  <si>
    <t>PR19 WFD GES P_Whaddon WRC</t>
  </si>
  <si>
    <t>WRC 1.08 WINEP FLOW - increase ST Volume</t>
  </si>
  <si>
    <t>PR19 WINEP ST Volume_ BACTON FININGHAM LA WRC</t>
  </si>
  <si>
    <t>PR19 WINEP ST Volume_ BADWELL ASH WRC</t>
  </si>
  <si>
    <t>PR19 WINEP ST Volume_ BARROW WRC</t>
  </si>
  <si>
    <t>PR19 WINEP ST Volume_ BELAUGH WRC</t>
  </si>
  <si>
    <t>PR19 WINEP ST Volume_ BILLINGHAY WRC</t>
  </si>
  <si>
    <t>PR19 WINEP ST Volume_ BOTTISHAM WRC</t>
  </si>
  <si>
    <t>PR19 WINEP ST Volume_ BRANT BROUGHTON WRC</t>
  </si>
  <si>
    <t>PR19 WINEP ST Volume_ BROUGHTON WRC (HUMBER)</t>
  </si>
  <si>
    <t>PR19 WINEP ST Volume_ BUGBROOKE WRC</t>
  </si>
  <si>
    <t>PR19 WINEP ST Volume_BURWELL WRC</t>
  </si>
  <si>
    <t>PR19 WINEP ST Volume_ BYLAUGH NEAR CHURCH WRC</t>
  </si>
  <si>
    <t>PR19 WINEP ST Volume_CAISTOR WRC</t>
  </si>
  <si>
    <t>PR19 WINEP ST Volume_CATWORTH HOSTEL WRC</t>
  </si>
  <si>
    <t>PR19 WINEP ST Volume_ COPFORD WRC</t>
  </si>
  <si>
    <t>PR19 WINEP ST Volume_COTTESMORE WRC</t>
  </si>
  <si>
    <t>PR19 WINEP ST Volume_COTTON VALLEY WRC</t>
  </si>
  <si>
    <t>PR19 WINEP ST Volume_ DOWNHAM MARKET WRC</t>
  </si>
  <si>
    <t>PR19 WINEP ST Volume_EARLS COLNE WRC</t>
  </si>
  <si>
    <t>PR19 WINEP ST Volume_ EAST BERGHOLT WRC</t>
  </si>
  <si>
    <t>PR19 WINEP ST Volume_EAST HADDON WRC</t>
  </si>
  <si>
    <t>PR19 WINEP ST Volume_ELY WRC</t>
  </si>
  <si>
    <t>PR19 WINEP ST Volume_ELY NEW WRC</t>
  </si>
  <si>
    <t>PR19 WINEP ST Volume_EYE HOXNE RD WRC</t>
  </si>
  <si>
    <t>PR19 WINEP ST Volume_FAKENHAM WRC (OLD AND NEW)</t>
  </si>
  <si>
    <t>PR19 WINEP ST Volume_FELSTED WRC</t>
  </si>
  <si>
    <t>PR19 WINEP ST Volume_FORNCETT FORNCETT END WRC</t>
  </si>
  <si>
    <t>PR19 WINEP ST Volume_FOULSHAM STATION RD WRC</t>
  </si>
  <si>
    <t>PR19 WINEP ST Volume_ GEDDINGTON WRC</t>
  </si>
  <si>
    <t>PR19 WINEP ST Volume_GREAT BRICKHILL WRC</t>
  </si>
  <si>
    <t>PR19 WINEP ST Volume_GREAT EASTON WRC (ESSEX)</t>
  </si>
  <si>
    <t>PR19 WINEP ST Volume_GREAT EASTON WRC (LEICS)</t>
  </si>
  <si>
    <t>PR19 WINEP ST Volume_GREENS NORTON WRC</t>
  </si>
  <si>
    <t>PR19 WINEP ST Volume_GT WHELNETHAM WRC</t>
  </si>
  <si>
    <t>PR19 WINEP ST Volume_HADDENHAM WRC</t>
  </si>
  <si>
    <t>PR19 WINEP ST Volume_HADLEIGH WRC</t>
  </si>
  <si>
    <t>PR19 WINEP ST Volume_HALESWORTH WRC</t>
  </si>
  <si>
    <t>PR19 WINEP ST Volume_HARLESTON WRC</t>
  </si>
  <si>
    <t>PR19 WINEP ST Volume_HELMDON WRC</t>
  </si>
  <si>
    <t>PR19 WINEP ST Volume_HOLBEACH WRC</t>
  </si>
  <si>
    <t>PR19 WINEP ST Volume_HOLLOWELL WRC</t>
  </si>
  <si>
    <t>PR19 WINEP ST Volume_HORNCASTLE WRC</t>
  </si>
  <si>
    <t>PR19 WINEP ST Volume_HUNDON WRC</t>
  </si>
  <si>
    <t>PR19 WINEP ST Volume_HUNTINGDON (GODMANCHESTER) WRC</t>
  </si>
  <si>
    <t>PR19 WINEP ST Volume_INGATESTONE WRC</t>
  </si>
  <si>
    <t>PR19 WINEP ST Volume_INGOLDISTHORPE WRC</t>
  </si>
  <si>
    <t>PR19 WINEP ST Volume_IPSWICH CLIFF QUAY RAEBURN ST</t>
  </si>
  <si>
    <t>PR19 WINEP ST Volume_ISLIP WRC</t>
  </si>
  <si>
    <t>PR19 WINEP ST Volume_IVINGHOE WRC</t>
  </si>
  <si>
    <t>PR19 WINEP ST Volume_KINGS LYNN WRC</t>
  </si>
  <si>
    <t>PR19 WINEP ST Volume_KIRTON DRUNKARDS L WRC</t>
  </si>
  <si>
    <t>PR19 WINEP ST Volume_LATCHINGDON WRC</t>
  </si>
  <si>
    <t>PR19 WINEP ST Volume_LEADENHAM WRC</t>
  </si>
  <si>
    <t>PR19 WINEP ST Volume_LITCHBOROUGH WRC</t>
  </si>
  <si>
    <t>PR19 WINEP ST Volume_LITTLE DOWNHAM WRC</t>
  </si>
  <si>
    <t>PR19 WINEP ST Volume_ LITTLEPORT WRC</t>
  </si>
  <si>
    <t>PR19 WINEP ST Volume_LONG BENNINGTON WRC</t>
  </si>
  <si>
    <t>PR19 WINEP ST Volume_LONG STRATTON WRC</t>
  </si>
  <si>
    <t>PR19 WINEP ST Volume_LOUTH WRC</t>
  </si>
  <si>
    <t>PR19 WINEP ST Volume_MALDON WRC</t>
  </si>
  <si>
    <t>PR19 WINEP ST Volume_MANEA TOWN LOTS WRC</t>
  </si>
  <si>
    <t>PR19 WINEP ST Volume_MARCH WRC</t>
  </si>
  <si>
    <t>PR19 WINEP ST Volume_ MATTISHALL WRC</t>
  </si>
  <si>
    <t>PR19 WINEP ST Volume_MEPAL WRC</t>
  </si>
  <si>
    <t>PR19 WINEP ST Volume_METHERINGHAM WRC</t>
  </si>
  <si>
    <t>PR19 WINEP ST Volume_MUNDFORD WRC</t>
  </si>
  <si>
    <t>PR19 WINEP ST Volume_NASSINGTON WRC</t>
  </si>
  <si>
    <t>PR19 WINEP ST Volume_NEEDINGWORTH WRC</t>
  </si>
  <si>
    <t>PR19 WINEP ST Volume_NETTLEHAM WRC</t>
  </si>
  <si>
    <t>PR19 WINEP ST Volume_NORTH FERRY WRC</t>
  </si>
  <si>
    <t>PR19 WINEP ST Volume_ODELL WRC</t>
  </si>
  <si>
    <t>PR19 WINEP ST Volume_OLDHURST WRC</t>
  </si>
  <si>
    <t>PR19 WINEP ST Volume_OSBOURNBY WRC</t>
  </si>
  <si>
    <t>PR19 WINEP ST Volume_OUNDLE WRC</t>
  </si>
  <si>
    <t>PR19 WINEP ST Volume_OVER WRC</t>
  </si>
  <si>
    <t>PR19 WINEP ST Volume_PITSEA WRC</t>
  </si>
  <si>
    <t>PR19 WINEP ST Volume_PULHAM ST MARY WRC</t>
  </si>
  <si>
    <t>PR19 WINEP ST Volume_RAVENSTHORPE WRC</t>
  </si>
  <si>
    <t>PR19 WINEP ST Volume_RAYNE WRC</t>
  </si>
  <si>
    <t>PR19 WINEP ST Volume_REEPHAM WRC (NORFOLK)</t>
  </si>
  <si>
    <t>PR19 WINEP ST Volume_SAWTRY WRC</t>
  </si>
  <si>
    <t>PR19 WINEP ST Volume_SAXILBY WRC</t>
  </si>
  <si>
    <t>PR19 WINEP ST Volume_ SIBLE HEDINGHAM WRC</t>
  </si>
  <si>
    <t>PR19 WINEP ST Volume_ST NEOTS WRC</t>
  </si>
  <si>
    <t>PR19 WINEP ST Volume_STALHAM WRC</t>
  </si>
  <si>
    <t>PR19 WINEP ST Volume_STOWMARKET WRC</t>
  </si>
  <si>
    <t>PR19 WINEP ST Volume_STRETHAM WRC</t>
  </si>
  <si>
    <t>PR19 WINEP ST Volume_SUDBURY WRC</t>
  </si>
  <si>
    <t>PR19 WINEP ST Volume_ SWANBOURNE WRC</t>
  </si>
  <si>
    <t>PR19 WINEP ST Volume_SWARDESTON COMMON WRC</t>
  </si>
  <si>
    <t>PR19 WINEP ST Volume_SWINESHEAD WRC (BEDS)</t>
  </si>
  <si>
    <t>PR19 WINEP ST Volume_TEVERSHAM WRC</t>
  </si>
  <si>
    <t>PR19 WINEP ST Volume_ THORNDON CATBRIDGE WRC</t>
  </si>
  <si>
    <t>PR19 WINEP ST Volume_TIFFIELD WRC</t>
  </si>
  <si>
    <t>PR19 WINEP ST Volume_ULCEBY WRC</t>
  </si>
  <si>
    <t>PR19 WINEP ST Volume_UTTONS DROVE WRC</t>
  </si>
  <si>
    <t>PR19 WINEP ST Volume_W BERGHOLT WRC</t>
  </si>
  <si>
    <t>PR19 WINEP ST Volume_WATERBEACH WRC</t>
  </si>
  <si>
    <t>PR19 WINEP ST Volume_WATTON WRC</t>
  </si>
  <si>
    <t>PR19 WINEP ST Volume_WEEDON WRC</t>
  </si>
  <si>
    <t>PR19 WINEP ST Volume_WHITE NOTLEY WRC</t>
  </si>
  <si>
    <t>PR19 WINEP ST Volume_WICKHAM MARKET WRC</t>
  </si>
  <si>
    <t>PR19 WINEP ST Volume_WITCHAM WRC</t>
  </si>
  <si>
    <t>PR19 WINEP ST Volume_WITTERING WRC</t>
  </si>
  <si>
    <t>WRC 1.17 CIP Improvements</t>
  </si>
  <si>
    <t>PR19 WINEP_CIP_RAYLEIGH EAST WRC</t>
  </si>
  <si>
    <t>WRC 1.05 WINEP Coastal Waters</t>
  </si>
  <si>
    <t>Heacham and Hunstanton - Bathing Water Investigations</t>
  </si>
  <si>
    <t>PR19 WFD GES BOD_Corby Glen STW</t>
  </si>
  <si>
    <t>WRC 1.07 WINEP FLOW - increase FFT</t>
  </si>
  <si>
    <t>PR19 WINEP FFT UIMP5_ALLINGTON WRC</t>
  </si>
  <si>
    <t>PR19 WINEP FFT UIMP5_ASHBROOK WRC</t>
  </si>
  <si>
    <t>PR19 WINEP FFT UIMP5_BROADHOLME WRC</t>
  </si>
  <si>
    <t>PR19 WINEP FFT UIMP5_BUCKINGHAM WRC</t>
  </si>
  <si>
    <t>PR19 WINEP FFT UIMP5_BURNHAM MARKET WRC</t>
  </si>
  <si>
    <t>PR19 WINEP FFT UIMP5_CAMBRIDGE WRC</t>
  </si>
  <si>
    <t>PR19 WINEP FFT UIMP5_DEREHAM-RUSHMEADOW RD WRC</t>
  </si>
  <si>
    <t>PR19 WINEP FFT UIMP5_DRAUGHTON WRC</t>
  </si>
  <si>
    <t>PR19 WINEP FFT UIMP5_FELTWELL WRC</t>
  </si>
  <si>
    <t>PR19 WINEP FFT UIMP5_HECKINGTON WRC</t>
  </si>
  <si>
    <t>PR19 WINEP FFT UIMP5_KIMBOLTON WRC</t>
  </si>
  <si>
    <t>PR19 WINEP FFT UIMP5_KINGSCLIFFE</t>
  </si>
  <si>
    <t>PR19 WINEP FFT UIMP5_LEISTON-VALLEY RD WRC</t>
  </si>
  <si>
    <t>PR19 WINEP FFT UIMP5_LITTLE BYTHAM WRC</t>
  </si>
  <si>
    <t>PR19 WINEP FFT UIMP5_MUNDESLEY-KNAPTON ROAD WRC</t>
  </si>
  <si>
    <t>PR19 WINEP FFT UIMP5_OAKHAM WRC</t>
  </si>
  <si>
    <t>PR19 WINEP FFT UIMP5_REEPHAM WRC (NORFOLK)</t>
  </si>
  <si>
    <t>PR19 WINEP FFT UIMP5_SAFFRON WALDEN WRC</t>
  </si>
  <si>
    <t>PR19 WINEP FFT UIMP5_SLEAFORD WRC</t>
  </si>
  <si>
    <t>PR19 WINEP FFT UIMP5_Stibbington WRC</t>
  </si>
  <si>
    <t>PR19 WINEP FFT UIMP5_STICKNEY WRC</t>
  </si>
  <si>
    <t>PR19 WINEP FFT UIMP5_Stonham Aspal</t>
  </si>
  <si>
    <t>PR19 WINEP FFT UIMP5_TEMPSFORD WRC</t>
  </si>
  <si>
    <t>PR19 WINEP FFT UIMP5_TURVEY-COTTAGE/N BLOVIL R WRC</t>
  </si>
  <si>
    <t>PR19 WINEP FFT UIMP5_WHITE NOTLEY WRC</t>
  </si>
  <si>
    <t>West Mersea - Bathing Water Investigations WINEP</t>
  </si>
  <si>
    <t>PR19 WINEP ST Volume_ GOSFIELD WRC</t>
  </si>
  <si>
    <t>PR19 WFD GES P_Alford STW</t>
  </si>
  <si>
    <t>PR19 WFD GES P_Anderby-Sea Road STW</t>
  </si>
  <si>
    <t>PR19 WFD GES P_Ashbrook STW</t>
  </si>
  <si>
    <t>PR19 WFD GES P_Bassingbourn STW</t>
  </si>
  <si>
    <t>PR19 WFD GES P_Benhall STW</t>
  </si>
  <si>
    <t>PR19 WFD GES P_Burrough Green STW</t>
  </si>
  <si>
    <t>PR19 WFD GES P_Burwell STW</t>
  </si>
  <si>
    <t>PR19 WFD GES P_Caistor STW</t>
  </si>
  <si>
    <t>PR19 WFD GES P_Caythorpe STW</t>
  </si>
  <si>
    <t>PR19 WFD GES P_Clipston STW</t>
  </si>
  <si>
    <t>PR19 WFD GES P_Colsterworth STW</t>
  </si>
  <si>
    <t>PR19 WFD GES P_Corringham STW</t>
  </si>
  <si>
    <t>PR19 WFD GES P_Debenham STW</t>
  </si>
  <si>
    <t>PR19 WFD GES P_Doddington STW</t>
  </si>
  <si>
    <t>PR19 WFD GES P_Draughton STW</t>
  </si>
  <si>
    <t>PR19 WFD GES P_Dunholme STW</t>
  </si>
  <si>
    <t>PR19 WFD GES P_Dunton STW</t>
  </si>
  <si>
    <t>PR19 WFD GES P_Earl Soham STW</t>
  </si>
  <si>
    <t>PR19 WFD GES P_East Haddon STW</t>
  </si>
  <si>
    <t>PR19 WFD GES P_Eight Ash Green STW</t>
  </si>
  <si>
    <t>PR19 WFD GES P_Ely-New STW</t>
  </si>
  <si>
    <t>PR19 WFD GES P_Ely STW</t>
  </si>
  <si>
    <t>PR19 WFD GES P_Faldingworth M O D STW</t>
  </si>
  <si>
    <t>PR19 WFD GES P_Faldingworth STW</t>
  </si>
  <si>
    <t>PR19 WFD GES P_Framlingham STW</t>
  </si>
  <si>
    <t>PR19 WFD GES P_Fulbeck STW</t>
  </si>
  <si>
    <t>PR19 WFD GES P_Gazeley STW</t>
  </si>
  <si>
    <t>PR19 WFD GES P_Geddington STW</t>
  </si>
  <si>
    <t>PR19 WFD GES P_Glentham STW</t>
  </si>
  <si>
    <t>PR19 WFD GES P_Glentworth STW</t>
  </si>
  <si>
    <t>PR19 WFD GES P_Gosberton STW</t>
  </si>
  <si>
    <t>PR19 WFD GES P_Great Bromley STW</t>
  </si>
  <si>
    <t>PR19 WFD GES P_Great Cornard STW</t>
  </si>
  <si>
    <t>PR19 WFD GES P_Great Ellingham STW</t>
  </si>
  <si>
    <t>PR19 WFD GES P_Great Oxendon STW</t>
  </si>
  <si>
    <t>PR19 WFD GES P_Great Ponton STW</t>
  </si>
  <si>
    <t>PR19 WFD GES P_Gt Waldingfield STW</t>
  </si>
  <si>
    <t>PR19 WFD GES P_Greens Norton STW</t>
  </si>
  <si>
    <t>PR19 WFD GES P_Hackleton STW</t>
  </si>
  <si>
    <t>PR19 WFD GES P_Hadleigh STW</t>
  </si>
  <si>
    <t>PR19 WFD GES P_Halesworth STW</t>
  </si>
  <si>
    <t>PR19 WFD GES P_Harlaxton STW</t>
  </si>
  <si>
    <t>PR19 WFD GES P_Haverhill STW</t>
  </si>
  <si>
    <t>PR19 WFD GES P_Horbling STW</t>
  </si>
  <si>
    <t>PR19 WFD GES P_Horncastle STW</t>
  </si>
  <si>
    <t>PR19 WFD GES P_Hundon STW</t>
  </si>
  <si>
    <t>PR19 WFD GES P_Kedington STW</t>
  </si>
  <si>
    <t>PR19 WFD GES P_Laceby STW</t>
  </si>
  <si>
    <t>PR19 WFD GES P_Langham STW (Essex)</t>
  </si>
  <si>
    <t>PR19 WFD GES P_Legbourne STW</t>
  </si>
  <si>
    <t>PR19 WFD GES P_Lidgate STW</t>
  </si>
  <si>
    <t>PR19 WFD GES P_Litlington STW</t>
  </si>
  <si>
    <t>PR19 WFD GES P_Little Bytham STW</t>
  </si>
  <si>
    <t>PR19 WFD GES P_Louth STW</t>
  </si>
  <si>
    <t>PR19 WFD GES P_Manby STW</t>
  </si>
  <si>
    <t>PR19 WFD GES P_Market Rasen STW</t>
  </si>
  <si>
    <t>PR19 WFD GES P_Navenby STW</t>
  </si>
  <si>
    <t>PR19 WFD GES P_Nettleham STW</t>
  </si>
  <si>
    <t>PR19 WFD GES P_Newport STW</t>
  </si>
  <si>
    <t>PR19 WFD GES P_Norton STW (Suffolk)</t>
  </si>
  <si>
    <t>PR19 WFD GES P_Oldhurst STW</t>
  </si>
  <si>
    <t>PR19 WFD GES P_Olney STW</t>
  </si>
  <si>
    <t>PR19 WFD GES P_Osbournby STW</t>
  </si>
  <si>
    <t>PR19 WFD GES P_Owmby STW</t>
  </si>
  <si>
    <t>PR19 WFD GES P_Quendon STW</t>
  </si>
  <si>
    <t>PR19 WFD GES P_Ravensthorpe STW</t>
  </si>
  <si>
    <t>PR19 WFD GES P_Reepham STW (Lincs)</t>
  </si>
  <si>
    <t>PR19 WFD GES P_Rendlesham-Park STW</t>
  </si>
  <si>
    <t>PR19 WFD GES P_Ridgewell STW</t>
  </si>
  <si>
    <t>PR19 WFD GES P_Shudy Camps STW</t>
  </si>
  <si>
    <t>PR19 WFD GES P_Sibbertoft STW</t>
  </si>
  <si>
    <t>PR19 WFD GES P_Silk Willoughby STW</t>
  </si>
  <si>
    <t>PR19 WFD GES P_Sisland (Loddon) STW</t>
  </si>
  <si>
    <t>PR19 WFD GES P_South Witham STW</t>
  </si>
  <si>
    <t>PR19 WFD GES P_Steeple Bumpstead STW</t>
  </si>
  <si>
    <t>PR19 WFD GES P_Stradishall-Highpoint STW</t>
  </si>
  <si>
    <t>PR19 WFD GES P_Strubby STW</t>
  </si>
  <si>
    <t>PR19 WFD GES P_Sudbury STW</t>
  </si>
  <si>
    <t>PR19 WFD GES P_Tealby STW</t>
  </si>
  <si>
    <t>PR19 WFD GES P_Thorrington STW</t>
  </si>
  <si>
    <t>PR19 WFD GES P_Thurlow STW</t>
  </si>
  <si>
    <t>PR19 WFD GES P_Titchmarsh STW</t>
  </si>
  <si>
    <t>PR19 WFD GES P_Toynton St Peter STW</t>
  </si>
  <si>
    <t>PR19 WFD GES P_Ulceby STW</t>
  </si>
  <si>
    <t>PR19 WFD GES P_Upton STW</t>
  </si>
  <si>
    <t>PR19 WFD GES P_Wenhaston STW</t>
  </si>
  <si>
    <t>PR19 WFD GES P_Wickhambrook STW</t>
  </si>
  <si>
    <t>PR19 WFD GES P_Wickham Market STW</t>
  </si>
  <si>
    <t>PR19 WFD GES P_Willingham STW</t>
  </si>
  <si>
    <t>PR19 WFD GES P_Wing STW</t>
  </si>
  <si>
    <t>PR19 WFD GES P_Withersfield STW</t>
  </si>
  <si>
    <t>PR19 WFD GES P_Wragby STW</t>
  </si>
  <si>
    <t>PR19 WFD GES P_Dunsby STW</t>
  </si>
  <si>
    <t>PR19 WFD GES P_Watton STW</t>
  </si>
  <si>
    <t>Year8</t>
  </si>
  <si>
    <t>Year9</t>
  </si>
  <si>
    <t>EfficiencyFactor_Capex_Bioresources_Enhancing</t>
  </si>
  <si>
    <t>Enhancing</t>
  </si>
  <si>
    <t>Capex</t>
  </si>
  <si>
    <t>EfficiencyFactor_Capex_Bioresources_Maintaining</t>
  </si>
  <si>
    <t>Maintaining</t>
  </si>
  <si>
    <t>EfficiencyFactor_Capex_Raw Water Resources_Enhancing</t>
  </si>
  <si>
    <t>EfficiencyFactor_Capex_Raw Water Resources_Maintaining</t>
  </si>
  <si>
    <t>EfficiencyFactor_Capex_Sewage Collection Services_Enhancing</t>
  </si>
  <si>
    <t>EfficiencyFactor_Capex_Treated Water Distribution_Enhancing</t>
  </si>
  <si>
    <t>EfficiencyFactor_Capex_Water Treatment Works_Enhancing</t>
  </si>
  <si>
    <t>EfficiencyFactor_Opex_Raw Water Distribution_Enhancing</t>
  </si>
  <si>
    <t>Opex</t>
  </si>
  <si>
    <t>EfficiencyFactor_Opex_Raw Water Distribution_Maintaining</t>
  </si>
  <si>
    <t>EfficiencyFactor_Opex_Sewage Collection Services_Enhancing</t>
  </si>
  <si>
    <t>EfficiencyFactor_Opex_Sewage Collection Services_Maintaining</t>
  </si>
  <si>
    <t>EfficiencyFactor_Opex_Treated Water Distribution_Maintaining</t>
  </si>
  <si>
    <t>EfficiencyFactor_Capex_Raw Water Distribution_Enhancing</t>
  </si>
  <si>
    <t>EfficiencyFactor_Opex_Bioresources_Enhancing</t>
  </si>
  <si>
    <t>EfficiencyFactor_Opex_Raw Water Resources_Enhancing</t>
  </si>
  <si>
    <t>EfficiencyFactor_Capex_Raw Water Distribution_Maintaining</t>
  </si>
  <si>
    <t>EfficiencyFactor_Opex_Treated Water Distribution_Enhancing</t>
  </si>
  <si>
    <t>EfficiencyFactor_Capex_Retail_Enhancing</t>
  </si>
  <si>
    <t>EfficiencyFactor_Capex_Retail_Maintaining</t>
  </si>
  <si>
    <t>EfficiencyFactor_Capex_Water Recycling Centres_Maintaining</t>
  </si>
  <si>
    <t>EfficiencyFactor_Opex_Bioresources_Maintaining</t>
  </si>
  <si>
    <t>EfficiencyFactor_Opex_Raw Water Resources_Maintaining</t>
  </si>
  <si>
    <t>EfficiencyFactor_Opex_Sewage Collection Service_Maintaining</t>
  </si>
  <si>
    <t>Sewage Collection Service</t>
  </si>
  <si>
    <t>EfficiencyFactor_Capex_Sewage Collection Services_Maintaining</t>
  </si>
  <si>
    <t>EfficiencyFactor_Capex_Sewage Collection Service_Enhancing</t>
  </si>
  <si>
    <t>EfficiencyFactor_Capex_Water Treatment Works_Maintaining</t>
  </si>
  <si>
    <t>EfficiencyFactor_Opex_Retail_Enhancing</t>
  </si>
  <si>
    <t>EfficiencyFactor_Capex_Sewage Collection Service_Maintaining</t>
  </si>
  <si>
    <t>EfficiencyFactor_Capex_Treated Water Distribution_Maintaining</t>
  </si>
  <si>
    <t>EfficiencyFactor_Opex_Retail_Maintaining</t>
  </si>
  <si>
    <t>EfficiencyFactor_Capex_Water Recycling Centres_Enhancing</t>
  </si>
  <si>
    <t>EfficiencyFactor_Opex_Sewage Collection Service_Enhancing</t>
  </si>
  <si>
    <t>EfficiencyFactor_Opex_Water Recycling Centres_Enhancing</t>
  </si>
  <si>
    <t>EfficiencyFactor_Opex_Water Recycling Centres_Maintaining</t>
  </si>
  <si>
    <t>EfficiencyFactor_Opex_Water Treatment Works_Enhancing</t>
  </si>
  <si>
    <t>EfficiencyFactor_Opex_Water Treatment Works_Maintaining</t>
  </si>
  <si>
    <t>NotificationAndPickup</t>
  </si>
  <si>
    <t>D:\Copperleaf\C55\Copperleaf5\ReportOutput\Pickup\99CC179FBCEC44B58BC9DF65D2CD0F60\AW_OFWATReport_2019-03-01h09m19s44.xlsm</t>
  </si>
  <si>
    <t>CL.Shared.Localization.Legacy.ReportNomenclatureRes, CL.Shared.Net, Version=11.3.6785.31093, Culture=neutral, PublicKeyToken=null</t>
  </si>
  <si>
    <t>797dbb59-01be-45c9-8d0b-5883fbf8249a</t>
  </si>
  <si>
    <t>http://aws.copperleafgroup.com/C55/Copperleaf5/</t>
  </si>
  <si>
    <t>https://aws.copperleafgroup.com/C55/Copperleaf5/ReportDownload/Response/ReportDownloadResponse.aspx?reportDownloadKey=99CC179FBCEC44B58BC9DF65D2CD0F60&amp;delivery=1&amp;attachment=1</t>
  </si>
  <si>
    <t>http%3a%2f%2faws.copperleafgroup.com%2fC55%2fCopperleaf5%2f</t>
  </si>
  <si>
    <t>WINEP Amber - Managing Uncertainty V2</t>
  </si>
  <si>
    <t>AMP7#Bioresources Centres#C01 - Studies / Models</t>
  </si>
  <si>
    <t>Bioresources Centres</t>
  </si>
  <si>
    <t>C01 - Studies / Models</t>
  </si>
  <si>
    <t>AMP7#Bioresources Centres#C02 - Appraisals</t>
  </si>
  <si>
    <t>C02 - Appraisals</t>
  </si>
  <si>
    <t>AMP7#Bioresources Centres#C03 - Land</t>
  </si>
  <si>
    <t>C03 - Land</t>
  </si>
  <si>
    <t>AMP7#Bioresources Centres#C04 - Civils</t>
  </si>
  <si>
    <t>C04 - Civils</t>
  </si>
  <si>
    <t>AMP7#Bioresources Centres#C05 - Sewers and Mains</t>
  </si>
  <si>
    <t>C05 - Sewers and Mains</t>
  </si>
  <si>
    <t>AMP7#Bioresources Centres#C06 - Mech &amp; Elec</t>
  </si>
  <si>
    <t>C06 - Mech &amp; Elec</t>
  </si>
  <si>
    <t>AMP7#Bioresources Centres#C07 - Instrument and Control</t>
  </si>
  <si>
    <t>C07 - Instrument and Control</t>
  </si>
  <si>
    <t>AMP7#Bioresources Centres#C08 - Other</t>
  </si>
  <si>
    <t>C08 - Other</t>
  </si>
  <si>
    <t>AMP7#Bioresources Centres#C09 - Sewers and Mains (Annual)</t>
  </si>
  <si>
    <t>C09 - Sewers and Mains (Annual)</t>
  </si>
  <si>
    <t>AMP7#Bioresources Centres#C10 - Sewer repeat every 7 years</t>
  </si>
  <si>
    <t>C10 - Sewer repeat every 7 years</t>
  </si>
  <si>
    <t>AMP7#Bioresources Centres#C11 - M &amp; G</t>
  </si>
  <si>
    <t>C11 - M &amp; G</t>
  </si>
  <si>
    <t>AMP7#Bioresources Centres#C12 - Grants &amp; Contributions</t>
  </si>
  <si>
    <t>C12 - Grants &amp; Contributions</t>
  </si>
  <si>
    <t>AMP7#Bioresources Centres#CAPEX</t>
  </si>
  <si>
    <t>CAPEX</t>
  </si>
  <si>
    <t>AMP7#Bioresources Centres#CAPEX_REPEAT</t>
  </si>
  <si>
    <t>CAPEX_REPEAT</t>
  </si>
  <si>
    <t>AMP7#Bioresources Centres#Capital</t>
  </si>
  <si>
    <t>Capital</t>
  </si>
  <si>
    <t>AMP7#Bioresources Centres#OB01 - Power</t>
  </si>
  <si>
    <t>OB01 - Power</t>
  </si>
  <si>
    <t>AMP7#Bioresources Centres#OB02 - Income treated as negative expenditure</t>
  </si>
  <si>
    <t>OB02 - Income treated as negative expenditure</t>
  </si>
  <si>
    <t>AMP7#Bioresources Centres#OB03 - EA Charges (abstraction/discharge)</t>
  </si>
  <si>
    <t>OB03 - EA Charges (abstraction/discharge)</t>
  </si>
  <si>
    <t>AMP7#Bioresources Centres#OB04 - Bulk Supply/Discharge</t>
  </si>
  <si>
    <t>OB04 - Bulk Supply/Discharge</t>
  </si>
  <si>
    <t>AMP7#Bioresources Centres#OB05 - Renewals expensed in year (Infrastructure)</t>
  </si>
  <si>
    <t>OB05 - Renewals expensed in year (Infrastructure)</t>
  </si>
  <si>
    <t>AMP7#Bioresources Centres#OB06 - Renewals expensed in year (Non-Infrastructure)</t>
  </si>
  <si>
    <t>OB06 - Renewals expensed in year (Non-Infrastructure)</t>
  </si>
  <si>
    <t>AMP7#Bioresources Centres#OB07 - Employment costs</t>
  </si>
  <si>
    <t>OB07 - Employment costs</t>
  </si>
  <si>
    <t>AMP7#Bioresources Centres#OB08 - H&amp;CS and network contractors</t>
  </si>
  <si>
    <t>OB08 - H&amp;CS and network contractors</t>
  </si>
  <si>
    <t>AMP7#Bioresources Centres#OB09 - ET&amp;M</t>
  </si>
  <si>
    <t>OB09 - ET&amp;M</t>
  </si>
  <si>
    <t>AMP7#Bioresources Centres#OB10 - Chemicals</t>
  </si>
  <si>
    <t>OB10 - Chemicals</t>
  </si>
  <si>
    <t>AMP7#Bioresources Centres#OB11 - Rates</t>
  </si>
  <si>
    <t>OB11 - Rates</t>
  </si>
  <si>
    <t>AMP7#Bioresources Centres#OB12 - Initiatives (decrease in cost)</t>
  </si>
  <si>
    <t>OB12 - Initiatives (decrease in cost)</t>
  </si>
  <si>
    <t>AMP7#Bioresources Centres#OB13 - RICS</t>
  </si>
  <si>
    <t>OB13 - RICS</t>
  </si>
  <si>
    <t>AMP7#Bioresources Centres#OB14 - Other business cases</t>
  </si>
  <si>
    <t>OB14 - Other business cases</t>
  </si>
  <si>
    <t>AMP7#Bioresources Centres#OB15 - Other</t>
  </si>
  <si>
    <t>OB15 - Other</t>
  </si>
  <si>
    <t>AMP7#Bioresources Centres#OC01 - Customer services</t>
  </si>
  <si>
    <t>OC01 - Customer services</t>
  </si>
  <si>
    <t>AMP7#Bioresources Centres#OC02 - Debt management</t>
  </si>
  <si>
    <t>OC02 - Debt management</t>
  </si>
  <si>
    <t>AMP7#Bioresources Centres#OC03 - Bad Debt</t>
  </si>
  <si>
    <t>OC03 - Bad Debt</t>
  </si>
  <si>
    <t>AMP7#Bioresources Centres#OC04 - Metering</t>
  </si>
  <si>
    <t>OC04 - Metering</t>
  </si>
  <si>
    <t>AMP7#Bioresources Centres#OC05 - Other Operating expenditure</t>
  </si>
  <si>
    <t>OC05 - Other Operating expenditure</t>
  </si>
  <si>
    <t>AMP7#Bioresources Centres#Operating</t>
  </si>
  <si>
    <t>Operating</t>
  </si>
  <si>
    <t>AMP7#Bioresources Centres#OPEX (Retail)</t>
  </si>
  <si>
    <t>OPEX (Retail)</t>
  </si>
  <si>
    <t>AMP7#Bioresources Centres#OPEX (RICS)</t>
  </si>
  <si>
    <t>OPEX (RICS)</t>
  </si>
  <si>
    <t>AMP7#Bioresources Centres#OPEX (Wholesale)</t>
  </si>
  <si>
    <t>OPEX (Wholesale)</t>
  </si>
  <si>
    <t>AMP7#Bioresources Centres#OPEX_REPEAT (Retail)</t>
  </si>
  <si>
    <t>OPEX_REPEAT (Retail)</t>
  </si>
  <si>
    <t>AMP7#Bioresources Centres#OPEX_REPEAT (RICS)</t>
  </si>
  <si>
    <t>OPEX_REPEAT (RICS)</t>
  </si>
  <si>
    <t>AMP7#Bioresources Centres#OPEX_REPEAT (Wholesale)</t>
  </si>
  <si>
    <t>OPEX_REPEAT (Wholesale)</t>
  </si>
  <si>
    <t>AMP7#Bioresources Centres#OR01 - Labour</t>
  </si>
  <si>
    <t>OR01 - Labour</t>
  </si>
  <si>
    <t>AMP7#Bioresources Centres#OR02 - Replacement parts (non-infra)</t>
  </si>
  <si>
    <t>OR02 - Replacement parts (non-infra)</t>
  </si>
  <si>
    <t>AMP7#Bioresources Centres#OR03 - Biosolids Transport</t>
  </si>
  <si>
    <t>OR03 - Biosolids Transport</t>
  </si>
  <si>
    <t>AMP7#Bioresources Centres#OR04 - Chemical</t>
  </si>
  <si>
    <t>OR04 - Chemical</t>
  </si>
  <si>
    <t>AMP7#Bioresources Centres#OR05 - Power</t>
  </si>
  <si>
    <t>OR05 - Power</t>
  </si>
  <si>
    <t>AMP7#Bioresources Centres#OR06 - Business Rates</t>
  </si>
  <si>
    <t>OR06 - Business Rates</t>
  </si>
  <si>
    <t>AMP7#Bioresources Centres#OR07 - Miscellaneous &amp; Other</t>
  </si>
  <si>
    <t>OR07 - Miscellaneous &amp; Other</t>
  </si>
  <si>
    <t>AMP7#Bioresources Centres#OR08 - Environmental Licences (Water)</t>
  </si>
  <si>
    <t>OR08 - Environmental Licences (Water)</t>
  </si>
  <si>
    <t>AMP7#Bioresources Centres#OR09 - Environmental Licences (Water Recycling)</t>
  </si>
  <si>
    <t>OR09 - Environmental Licences (Water Recycling)</t>
  </si>
  <si>
    <t>AMP7#Bioresources Centres#OR10 - Infrastructure O&amp;M</t>
  </si>
  <si>
    <t>OR10 - Infrastructure O&amp;M</t>
  </si>
  <si>
    <t>AMP7#Bioresources Centres#OR11 - Scientific Services</t>
  </si>
  <si>
    <t>OR11 - Scientific Services</t>
  </si>
  <si>
    <t>AMP7#Bioresources Centres#OR12 - Meter Reading</t>
  </si>
  <si>
    <t>OR12 - Meter Reading</t>
  </si>
  <si>
    <t>AMP7#Bioresources Centres#OR13 - Contract Services</t>
  </si>
  <si>
    <t>OR13 - Contract Services</t>
  </si>
  <si>
    <t>AMP7#Bioresources Centres#OR14 - Insurance</t>
  </si>
  <si>
    <t>OR14 - Insurance</t>
  </si>
  <si>
    <t>AMP7#Bioresources Centres#OR15 - Carbon reduction commitment</t>
  </si>
  <si>
    <t>OR15 - Carbon reduction commitment</t>
  </si>
  <si>
    <t>AMP7#Bioresources Centres#OR16 - Fuel</t>
  </si>
  <si>
    <t>OR16 - Fuel</t>
  </si>
  <si>
    <t>AMP7#Bioresources Centres#OR17 - One off cost</t>
  </si>
  <si>
    <t>OR17 - One off cost</t>
  </si>
  <si>
    <t>AMP7#Bioresources Centres#OR18 - Income (Biosolids)</t>
  </si>
  <si>
    <t>OR18 - Income (Biosolids)</t>
  </si>
  <si>
    <t>AMP7#Bioresources Centres#OR19 - Income (New Development)</t>
  </si>
  <si>
    <t>OR19 - Income (New Development)</t>
  </si>
  <si>
    <t>AMP7#M&amp;G#C01 - Studies / Models</t>
  </si>
  <si>
    <t>M&amp;G</t>
  </si>
  <si>
    <t>AMP7#M&amp;G#C02 - Appraisals</t>
  </si>
  <si>
    <t>AMP7#M&amp;G#C03 - Land</t>
  </si>
  <si>
    <t>AMP7#M&amp;G#C04 - Civils</t>
  </si>
  <si>
    <t>AMP7#M&amp;G#C05 - Sewers and Mains</t>
  </si>
  <si>
    <t>AMP7#M&amp;G#C06 - Mech &amp; Elec</t>
  </si>
  <si>
    <t>AMP7#M&amp;G#C07 - Instrument and Control</t>
  </si>
  <si>
    <t>AMP7#M&amp;G#C08 - Other</t>
  </si>
  <si>
    <t>AMP7#M&amp;G#C09 - Sewers and Mains (Annual)</t>
  </si>
  <si>
    <t>AMP7#M&amp;G#C10 - Sewer repeat every 7 years</t>
  </si>
  <si>
    <t>AMP7#M&amp;G#C11 - M &amp; G</t>
  </si>
  <si>
    <t>AMP7#M&amp;G#CAPEX</t>
  </si>
  <si>
    <t>AMP7#M&amp;G#CAPEX_REPEAT</t>
  </si>
  <si>
    <t>AMP7#M&amp;G#Capital</t>
  </si>
  <si>
    <t>AMP7#M&amp;G#OB01 - Power</t>
  </si>
  <si>
    <t>AMP7#M&amp;G#OB02 - Income treated as negative expenditure</t>
  </si>
  <si>
    <t>AMP7#M&amp;G#OB03 - EA Charges (abstraction/discharge)</t>
  </si>
  <si>
    <t>AMP7#M&amp;G#OB04 - Bulk Supply/Discharge</t>
  </si>
  <si>
    <t>AMP7#M&amp;G#OB05 - Renewals expensed in year (Infrastructure)</t>
  </si>
  <si>
    <t>AMP7#M&amp;G#OB06 - Renewals expensed in year (Non-Infrastructure)</t>
  </si>
  <si>
    <t>AMP7#M&amp;G#OB07 - Employment costs</t>
  </si>
  <si>
    <t>AMP7#M&amp;G#OB08 - H&amp;CS and network contractors</t>
  </si>
  <si>
    <t>AMP7#M&amp;G#OB09 - ET&amp;M</t>
  </si>
  <si>
    <t>AMP7#M&amp;G#OB10 - Chemicals</t>
  </si>
  <si>
    <t>AMP7#M&amp;G#OB11 - Rates</t>
  </si>
  <si>
    <t>AMP7#M&amp;G#OB12 - Initiatives (decrease in cost)</t>
  </si>
  <si>
    <t>AMP7#M&amp;G#OB13 - RICS</t>
  </si>
  <si>
    <t>AMP7#M&amp;G#OB14 - Other business cases</t>
  </si>
  <si>
    <t>AMP7#M&amp;G#OB15 - Other</t>
  </si>
  <si>
    <t>AMP7#M&amp;G#OC01 - Customer services</t>
  </si>
  <si>
    <t>AMP7#M&amp;G#OC02 - Debt management</t>
  </si>
  <si>
    <t>AMP7#M&amp;G#OC03 - Bad Debt</t>
  </si>
  <si>
    <t>AMP7#M&amp;G#OC04 - Metering</t>
  </si>
  <si>
    <t>AMP7#M&amp;G#OC05 - Other Operating expenditure</t>
  </si>
  <si>
    <t>AMP7#M&amp;G#Operating</t>
  </si>
  <si>
    <t>AMP7#M&amp;G#OPEX (Retail)</t>
  </si>
  <si>
    <t>AMP7#M&amp;G#OPEX (RICS)</t>
  </si>
  <si>
    <t>AMP7#M&amp;G#OPEX (Wholesale)</t>
  </si>
  <si>
    <t>AMP7#M&amp;G#OPEX_REPEAT (Retail)</t>
  </si>
  <si>
    <t>AMP7#M&amp;G#OPEX_REPEAT (RICS)</t>
  </si>
  <si>
    <t>AMP7#M&amp;G#OPEX_REPEAT (Wholesale)</t>
  </si>
  <si>
    <t>AMP7#M&amp;G#OR01 - Labour</t>
  </si>
  <si>
    <t>AMP7#M&amp;G#OR02 - Replacement parts (non-infra)</t>
  </si>
  <si>
    <t>AMP7#M&amp;G#OR03 - Biosolids Transport</t>
  </si>
  <si>
    <t>AMP7#M&amp;G#OR04 - Chemical</t>
  </si>
  <si>
    <t>AMP7#M&amp;G#OR05 - Power</t>
  </si>
  <si>
    <t>AMP7#M&amp;G#OR06 - Business Rates</t>
  </si>
  <si>
    <t>AMP7#M&amp;G#OR07 - Miscellaneous &amp; Other</t>
  </si>
  <si>
    <t>AMP7#M&amp;G#OR08 - Environmental Licences (Water)</t>
  </si>
  <si>
    <t>AMP7#M&amp;G#OR09 - Environmental Licences (Water Recycling)</t>
  </si>
  <si>
    <t>AMP7#M&amp;G#OR10 - Infrastructure O&amp;M</t>
  </si>
  <si>
    <t>AMP7#M&amp;G#OR11 - Scientific Services</t>
  </si>
  <si>
    <t>AMP7#M&amp;G#OR12 - Meter Reading</t>
  </si>
  <si>
    <t>AMP7#M&amp;G#OR13 - Contract Services</t>
  </si>
  <si>
    <t>AMP7#M&amp;G#OR14 - Insurance</t>
  </si>
  <si>
    <t>AMP7#M&amp;G#OR15 - Carbon reduction commitment</t>
  </si>
  <si>
    <t>AMP7#M&amp;G#OR16 - Fuel</t>
  </si>
  <si>
    <t>AMP7#M&amp;G#OR17 - One off cost</t>
  </si>
  <si>
    <t>AMP7#M&amp;G#OR18 - Income (Biosolids)</t>
  </si>
  <si>
    <t>AMP7#M&amp;G#OR19 - Income (New Development)</t>
  </si>
  <si>
    <t>AMP7#Raw Water Resources#C01 - Studies / Models</t>
  </si>
  <si>
    <t>AMP7#Raw Water Resources#C02 - Appraisals</t>
  </si>
  <si>
    <t>AMP7#Raw Water Resources#C03 - Land</t>
  </si>
  <si>
    <t>AMP7#Raw Water Resources#C04 - Civils</t>
  </si>
  <si>
    <t>AMP7#Raw Water Resources#C05 - Sewers and Mains</t>
  </si>
  <si>
    <t>AMP7#Raw Water Resources#C06 - Mech &amp; Elec</t>
  </si>
  <si>
    <t>AMP7#Raw Water Resources#C07 - Instrument and Control</t>
  </si>
  <si>
    <t>AMP7#Raw Water Resources#C08 - Other</t>
  </si>
  <si>
    <t>AMP7#Raw Water Resources#C09 - Sewers and Mains (Annual)</t>
  </si>
  <si>
    <t>AMP7#Raw Water Resources#C10 - Sewer repeat every 7 years</t>
  </si>
  <si>
    <t>AMP7#Raw Water Resources#C11 - M &amp; G</t>
  </si>
  <si>
    <t>AMP7#Raw Water Resources#C12 - Grants &amp; Contributions</t>
  </si>
  <si>
    <t>AMP7#Raw Water Resources#CAPEX</t>
  </si>
  <si>
    <t>AMP7#Raw Water Resources#CAPEX_REPEAT</t>
  </si>
  <si>
    <t>AMP7#Raw Water Resources#Capital</t>
  </si>
  <si>
    <t>AMP7#Raw Water Resources#OB01 - Power</t>
  </si>
  <si>
    <t>AMP7#Raw Water Resources#OB02 - Income treated as negative expenditure</t>
  </si>
  <si>
    <t>AMP7#Raw Water Resources#OB03 - EA Charges (abstraction/discharge)</t>
  </si>
  <si>
    <t>AMP7#Raw Water Resources#OB04 - Bulk Supply/Discharge</t>
  </si>
  <si>
    <t>AMP7#Raw Water Resources#OB05 - Renewals expensed in year (Infrastructure)</t>
  </si>
  <si>
    <t>AMP7#Raw Water Resources#OB06 - Renewals expensed in year (Non-Infrastructure)</t>
  </si>
  <si>
    <t>AMP7#Raw Water Resources#OB07 - Employment costs</t>
  </si>
  <si>
    <t>AMP7#Raw Water Resources#OB08 - H&amp;CS and network contractors</t>
  </si>
  <si>
    <t>AMP7#Raw Water Resources#OB09 - ET&amp;M</t>
  </si>
  <si>
    <t>AMP7#Raw Water Resources#OB10 - Chemicals</t>
  </si>
  <si>
    <t>AMP7#Raw Water Resources#OB11 - Rates</t>
  </si>
  <si>
    <t>AMP7#Raw Water Resources#OB12 - Initiatives (decrease in cost)</t>
  </si>
  <si>
    <t>AMP7#Raw Water Resources#OB13 - RICS</t>
  </si>
  <si>
    <t>AMP7#Raw Water Resources#OB14 - Other business cases</t>
  </si>
  <si>
    <t>AMP7#Raw Water Resources#OB15 - Other</t>
  </si>
  <si>
    <t>AMP7#Raw Water Resources#OC01 - Customer services</t>
  </si>
  <si>
    <t>AMP7#Raw Water Resources#OC02 - Debt management</t>
  </si>
  <si>
    <t>AMP7#Raw Water Resources#OC03 - Bad Debt</t>
  </si>
  <si>
    <t>AMP7#Raw Water Resources#OC04 - Metering</t>
  </si>
  <si>
    <t>AMP7#Raw Water Resources#OC05 - Other Operating expenditure</t>
  </si>
  <si>
    <t>AMP7#Raw Water Resources#Operating</t>
  </si>
  <si>
    <t>AMP7#Raw Water Resources#OPEX (Retail)</t>
  </si>
  <si>
    <t>AMP7#Raw Water Resources#OPEX (RICS)</t>
  </si>
  <si>
    <t>AMP7#Raw Water Resources#OPEX (Wholesale)</t>
  </si>
  <si>
    <t>AMP7#Raw Water Resources#OPEX_REPEAT (Retail)</t>
  </si>
  <si>
    <t>AMP7#Raw Water Resources#OPEX_REPEAT (RICS)</t>
  </si>
  <si>
    <t>AMP7#Raw Water Resources#OPEX_REPEAT (Wholesale)</t>
  </si>
  <si>
    <t>AMP7#Raw Water Resources#OR01 - Labour</t>
  </si>
  <si>
    <t>AMP7#Raw Water Resources#OR02 - Replacement parts (non-infra)</t>
  </si>
  <si>
    <t>AMP7#Raw Water Resources#OR03 - Biosolids Transport</t>
  </si>
  <si>
    <t>AMP7#Raw Water Resources#OR04 - Chemical</t>
  </si>
  <si>
    <t>AMP7#Raw Water Resources#OR05 - Power</t>
  </si>
  <si>
    <t>AMP7#Raw Water Resources#OR06 - Business Rates</t>
  </si>
  <si>
    <t>AMP7#Raw Water Resources#OR07 - Miscellaneous &amp; Other</t>
  </si>
  <si>
    <t>AMP7#Raw Water Resources#OR08 - Environmental Licences (Water)</t>
  </si>
  <si>
    <t>AMP7#Raw Water Resources#OR09 - Environmental Licences (Water Recycling)</t>
  </si>
  <si>
    <t>AMP7#Raw Water Resources#OR10 - Infrastructure O&amp;M</t>
  </si>
  <si>
    <t>AMP7#Raw Water Resources#OR11 - Scientific Services</t>
  </si>
  <si>
    <t>AMP7#Raw Water Resources#OR12 - Meter Reading</t>
  </si>
  <si>
    <t>AMP7#Raw Water Resources#OR13 - Contract Services</t>
  </si>
  <si>
    <t>AMP7#Raw Water Resources#OR14 - Insurance</t>
  </si>
  <si>
    <t>AMP7#Raw Water Resources#OR15 - Carbon reduction commitment</t>
  </si>
  <si>
    <t>AMP7#Raw Water Resources#OR16 - Fuel</t>
  </si>
  <si>
    <t>AMP7#Raw Water Resources#OR17 - One off cost</t>
  </si>
  <si>
    <t>AMP7#Raw Water Resources#OR18 - Income (Biosolids)</t>
  </si>
  <si>
    <t>AMP7#Raw Water Resources#OR19 - Income (New Development)</t>
  </si>
  <si>
    <t>AMP7#Retail#C01 - Studies / Models</t>
  </si>
  <si>
    <t>AMP7#Retail#C02 - Appraisals</t>
  </si>
  <si>
    <t>AMP7#Retail#C03 - Land</t>
  </si>
  <si>
    <t>AMP7#Retail#C04 - Civils</t>
  </si>
  <si>
    <t>AMP7#Retail#C05 - Sewers and Mains</t>
  </si>
  <si>
    <t>AMP7#Retail#C06 - Mech &amp; Elec</t>
  </si>
  <si>
    <t>AMP7#Retail#C07 - Instrument and Control</t>
  </si>
  <si>
    <t>AMP7#Retail#C08 - Other</t>
  </si>
  <si>
    <t>AMP7#Retail#C09 - Sewers and Mains (Annual)</t>
  </si>
  <si>
    <t>AMP7#Retail#C10 - Sewer repeat every 7 years</t>
  </si>
  <si>
    <t>AMP7#Retail#C11 - M &amp; G</t>
  </si>
  <si>
    <t>AMP7#Retail#C12 - Grants &amp; Contributions</t>
  </si>
  <si>
    <t>AMP7#Retail#CAPEX</t>
  </si>
  <si>
    <t>AMP7#Retail#CAPEX_REPEAT</t>
  </si>
  <si>
    <t>AMP7#Retail#Capital</t>
  </si>
  <si>
    <t>AMP7#Retail#OB01 - Power</t>
  </si>
  <si>
    <t>AMP7#Retail#OB02 - Income treated as negative expenditure</t>
  </si>
  <si>
    <t>AMP7#Retail#OB03 - EA Charges (abstraction/discharge)</t>
  </si>
  <si>
    <t>AMP7#Retail#OB04 - Bulk Supply/Discharge</t>
  </si>
  <si>
    <t>AMP7#Retail#OB05 - Renewals expensed in year (Infrastructure)</t>
  </si>
  <si>
    <t>AMP7#Retail#OB06 - Renewals expensed in year (Non-Infrastructure)</t>
  </si>
  <si>
    <t>AMP7#Retail#OB07 - Employment costs</t>
  </si>
  <si>
    <t>AMP7#Retail#OB08 - H&amp;CS and network contractors</t>
  </si>
  <si>
    <t>AMP7#Retail#OB09 - ET&amp;M</t>
  </si>
  <si>
    <t>AMP7#Retail#OB10 - Chemicals</t>
  </si>
  <si>
    <t>AMP7#Retail#OB11 - Rates</t>
  </si>
  <si>
    <t>AMP7#Retail#OB12 - Initiatives (decrease in cost)</t>
  </si>
  <si>
    <t>AMP7#Retail#OB13 - RICS</t>
  </si>
  <si>
    <t>AMP7#Retail#OB14 - Other business cases</t>
  </si>
  <si>
    <t>AMP7#Retail#OB15 - Other</t>
  </si>
  <si>
    <t>AMP7#Retail#OC01 - Customer services</t>
  </si>
  <si>
    <t>AMP7#Retail#OC02 - Debt management</t>
  </si>
  <si>
    <t>AMP7#Retail#OC03 - Bad Debt</t>
  </si>
  <si>
    <t>AMP7#Retail#OC04 - Metering</t>
  </si>
  <si>
    <t>AMP7#Retail#OC05 - Other Operating expenditure</t>
  </si>
  <si>
    <t>AMP7#Retail#Operating</t>
  </si>
  <si>
    <t>AMP7#Retail#OPEX (Retail)</t>
  </si>
  <si>
    <t>AMP7#Retail#OPEX (RICS)</t>
  </si>
  <si>
    <t>AMP7#Retail#OPEX (Wholesale)</t>
  </si>
  <si>
    <t>AMP7#Retail#OPEX_REPEAT (Retail)</t>
  </si>
  <si>
    <t>AMP7#Retail#OPEX_REPEAT (RICS)</t>
  </si>
  <si>
    <t>AMP7#Retail#OPEX_REPEAT (Wholesale)</t>
  </si>
  <si>
    <t>AMP7#Retail#OR01 - Labour</t>
  </si>
  <si>
    <t>AMP7#Retail#OR02 - Replacement parts (non-infra)</t>
  </si>
  <si>
    <t>AMP7#Retail#OR03 - Biosolids Transport</t>
  </si>
  <si>
    <t>AMP7#Retail#OR04 - Chemical</t>
  </si>
  <si>
    <t>AMP7#Retail#OR05 - Power</t>
  </si>
  <si>
    <t>AMP7#Retail#OR06 - Business Rates</t>
  </si>
  <si>
    <t>AMP7#Retail#OR07 - Miscellaneous &amp; Other</t>
  </si>
  <si>
    <t>AMP7#Retail#OR08 - Environmental Licences (Water)</t>
  </si>
  <si>
    <t>AMP7#Retail#OR09 - Environmental Licences (Water Recycling)</t>
  </si>
  <si>
    <t>AMP7#Retail#OR10 - Infrastructure O&amp;M</t>
  </si>
  <si>
    <t>AMP7#Retail#OR11 - Scientific Services</t>
  </si>
  <si>
    <t>AMP7#Retail#OR12 - Meter Reading</t>
  </si>
  <si>
    <t>AMP7#Retail#OR13 - Contract Services</t>
  </si>
  <si>
    <t>AMP7#Retail#OR14 - Insurance</t>
  </si>
  <si>
    <t>AMP7#Retail#OR15 - Carbon reduction commitment</t>
  </si>
  <si>
    <t>AMP7#Retail#OR16 - Fuel</t>
  </si>
  <si>
    <t>AMP7#Retail#OR17 - One off cost</t>
  </si>
  <si>
    <t>AMP7#Retail#OR18 - Income (Biosolids)</t>
  </si>
  <si>
    <t>AMP7#Retail#OR19 - Income (New Development)</t>
  </si>
  <si>
    <t>AMP7#Retails#C01 - Studies / Models</t>
  </si>
  <si>
    <t>Retails</t>
  </si>
  <si>
    <t>AMP7#Retails#C02 - Appraisals</t>
  </si>
  <si>
    <t>AMP7#Retails#C03 - Land</t>
  </si>
  <si>
    <t>AMP7#Retails#C04 - Civils</t>
  </si>
  <si>
    <t>AMP7#Retails#C05 - Sewers and Mains</t>
  </si>
  <si>
    <t>AMP7#Retails#C06 - Mech &amp; Elec</t>
  </si>
  <si>
    <t>AMP7#Retails#C07 - Instrument and Control</t>
  </si>
  <si>
    <t>AMP7#Retails#C08 - Other</t>
  </si>
  <si>
    <t>AMP7#Retails#C09 - Sewers and Mains (Annual)</t>
  </si>
  <si>
    <t>AMP7#Retails#C10 - Sewer repeat every 7 years</t>
  </si>
  <si>
    <t>AMP7#Retails#C11 - M &amp; G</t>
  </si>
  <si>
    <t>AMP7#Retails#OB01 - Power</t>
  </si>
  <si>
    <t>AMP7#Retails#OB02 - Income treated as negative expenditure</t>
  </si>
  <si>
    <t>AMP7#Retails#OB03 - EA Charges (abstraction/discharge)</t>
  </si>
  <si>
    <t>AMP7#Retails#OB04 - Bulk Supply/Discharge</t>
  </si>
  <si>
    <t>AMP7#Retails#OB05 - Renewals expensed in year (Infrastructure)</t>
  </si>
  <si>
    <t>AMP7#Retails#OB06 - Renewals expensed in year (Non-Infrastructure)</t>
  </si>
  <si>
    <t>AMP7#Retails#OB07 - Employment costs</t>
  </si>
  <si>
    <t>AMP7#Retails#OB08 - H&amp;CS and network contractors</t>
  </si>
  <si>
    <t>AMP7#Retails#OB09 - ET&amp;M</t>
  </si>
  <si>
    <t>AMP7#Retails#OB10 - Chemicals</t>
  </si>
  <si>
    <t>AMP7#Retails#OB11 - Rates</t>
  </si>
  <si>
    <t>AMP7#Retails#OB12 - Initiatives (decrease in cost)</t>
  </si>
  <si>
    <t>AMP7#Retails#OB13 - RICS</t>
  </si>
  <si>
    <t>AMP7#Retails#OB14 - Other business cases</t>
  </si>
  <si>
    <t>AMP7#Retails#OB15 - Other</t>
  </si>
  <si>
    <t>AMP7#Retails#OC01 - Customer services</t>
  </si>
  <si>
    <t>AMP7#Retails#OC02 - Debt management</t>
  </si>
  <si>
    <t>AMP7#Retails#OC03 - Bad Debt</t>
  </si>
  <si>
    <t>AMP7#Retails#OC04 - Metering</t>
  </si>
  <si>
    <t>AMP7#Retails#OC05 - Other Operating expenditure</t>
  </si>
  <si>
    <t>AMP7#Retails#OR01 - Labour</t>
  </si>
  <si>
    <t>AMP7#Retails#OR02 - Replacement parts (non-infra)</t>
  </si>
  <si>
    <t>AMP7#Retails#OR03 - Biosolids Transport</t>
  </si>
  <si>
    <t>AMP7#Retails#OR04 - Chemical</t>
  </si>
  <si>
    <t>AMP7#Retails#OR05 - Power</t>
  </si>
  <si>
    <t>AMP7#Retails#OR06 - Business Rates</t>
  </si>
  <si>
    <t>AMP7#Retails#OR07 - Miscellaneous &amp; Other</t>
  </si>
  <si>
    <t>AMP7#Retails#OR08 - Environmental Licences (Water)</t>
  </si>
  <si>
    <t>AMP7#Retails#OR09 - Environmental Licences (Water Recycling)</t>
  </si>
  <si>
    <t>AMP7#Retails#OR10 - Infrastructure O&amp;M</t>
  </si>
  <si>
    <t>AMP7#Retails#OR11 - Scientific Services</t>
  </si>
  <si>
    <t>AMP7#Retails#OR12 - Meter Reading</t>
  </si>
  <si>
    <t>AMP7#Retails#OR13 - Contract Services</t>
  </si>
  <si>
    <t>AMP7#Retails#OR14 - Insurance</t>
  </si>
  <si>
    <t>AMP7#Retails#OR15 - Carbon reduction commitment</t>
  </si>
  <si>
    <t>AMP7#Retails#OR16 - Fuel</t>
  </si>
  <si>
    <t>AMP7#Retails#OR17 - One off cost</t>
  </si>
  <si>
    <t>AMP7#Retails#OR18 - Income (Biosolids)</t>
  </si>
  <si>
    <t>AMP7#Retails#OR19 - Income (New Development)</t>
  </si>
  <si>
    <t>AMP7#Water Networks#C01 - Studies / Models</t>
  </si>
  <si>
    <t>Water Networks</t>
  </si>
  <si>
    <t>AMP7#Water Networks#C02 - Appraisals</t>
  </si>
  <si>
    <t>AMP7#Water Networks#C03 - Land</t>
  </si>
  <si>
    <t>AMP7#Water Networks#C04 - Civils</t>
  </si>
  <si>
    <t>AMP7#Water Networks#C05 - Sewers and Mains</t>
  </si>
  <si>
    <t>AMP7#Water Networks#C06 - Mech &amp; Elec</t>
  </si>
  <si>
    <t>AMP7#Water Networks#C07 - Instrument and Control</t>
  </si>
  <si>
    <t>AMP7#Water Networks#C08 - Other</t>
  </si>
  <si>
    <t>AMP7#Water Networks#C09 - Sewers and Mains (Annual)</t>
  </si>
  <si>
    <t>AMP7#Water Networks#C10 - Sewer repeat every 7 years</t>
  </si>
  <si>
    <t>AMP7#Water Networks#C11 - M &amp; G</t>
  </si>
  <si>
    <t>AMP7#Water Networks#C12 - Grants &amp; Contributions</t>
  </si>
  <si>
    <t>AMP7#Water Networks#CAPEX</t>
  </si>
  <si>
    <t>AMP7#Water Networks#CAPEX_REPEAT</t>
  </si>
  <si>
    <t>AMP7#Water Networks#Capital</t>
  </si>
  <si>
    <t>AMP7#Water Networks#OB01 - Power</t>
  </si>
  <si>
    <t>AMP7#Water Networks#OB02 - Income treated as negative expenditure</t>
  </si>
  <si>
    <t>AMP7#Water Networks#OB03 - EA Charges (abstraction/discharge)</t>
  </si>
  <si>
    <t>AMP7#Water Networks#OB04 - Bulk Supply/Discharge</t>
  </si>
  <si>
    <t>AMP7#Water Networks#OB05 - Renewals expensed in year (Infrastructure)</t>
  </si>
  <si>
    <t>AMP7#Water Networks#OB06 - Renewals expensed in year (Non-Infrastructure)</t>
  </si>
  <si>
    <t>AMP7#Water Networks#OB07 - Employment costs</t>
  </si>
  <si>
    <t>AMP7#Water Networks#OB08 - H&amp;CS and network contractors</t>
  </si>
  <si>
    <t>AMP7#Water Networks#OB09 - ET&amp;M</t>
  </si>
  <si>
    <t>AMP7#Water Networks#OB10 - Chemicals</t>
  </si>
  <si>
    <t>AMP7#Water Networks#OB11 - Rates</t>
  </si>
  <si>
    <t>AMP7#Water Networks#OB12 - Initiatives (decrease in cost)</t>
  </si>
  <si>
    <t>AMP7#Water Networks#OB13 - RICS</t>
  </si>
  <si>
    <t>AMP7#Water Networks#OB14 - Other business cases</t>
  </si>
  <si>
    <t>AMP7#Water Networks#OB15 - Other</t>
  </si>
  <si>
    <t>AMP7#Water Networks#OC01 - Customer services</t>
  </si>
  <si>
    <t>AMP7#Water Networks#OC02 - Debt management</t>
  </si>
  <si>
    <t>AMP7#Water Networks#OC03 - Bad Debt</t>
  </si>
  <si>
    <t>AMP7#Water Networks#OC04 - Metering</t>
  </si>
  <si>
    <t>AMP7#Water Networks#OC05 - Other Operating expenditure</t>
  </si>
  <si>
    <t>AMP7#Water Networks#Operating</t>
  </si>
  <si>
    <t>AMP7#Water Networks#OPEX (Retail)</t>
  </si>
  <si>
    <t>AMP7#Water Networks#OPEX (RICS)</t>
  </si>
  <si>
    <t>AMP7#Water Networks#OPEX (Wholesale)</t>
  </si>
  <si>
    <t>AMP7#Water Networks#OPEX_REPEAT (Retail)</t>
  </si>
  <si>
    <t>AMP7#Water Networks#OPEX_REPEAT (RICS)</t>
  </si>
  <si>
    <t>AMP7#Water Networks#OPEX_REPEAT (Wholesale)</t>
  </si>
  <si>
    <t>AMP7#Water Networks#OR01 - Labour</t>
  </si>
  <si>
    <t>AMP7#Water Networks#OR02 - Replacement parts (non-infra)</t>
  </si>
  <si>
    <t>AMP7#Water Networks#OR03 - Biosolids Transport</t>
  </si>
  <si>
    <t>AMP7#Water Networks#OR04 - Chemical</t>
  </si>
  <si>
    <t>AMP7#Water Networks#OR05 - Power</t>
  </si>
  <si>
    <t>AMP7#Water Networks#OR06 - Business Rates</t>
  </si>
  <si>
    <t>AMP7#Water Networks#OR07 - Miscellaneous &amp; Other</t>
  </si>
  <si>
    <t>AMP7#Water Networks#OR08 - Environmental Licences (Water)</t>
  </si>
  <si>
    <t>AMP7#Water Networks#OR09 - Environmental Licences (Water Recycling)</t>
  </si>
  <si>
    <t>AMP7#Water Networks#OR10 - Infrastructure O&amp;M</t>
  </si>
  <si>
    <t>AMP7#Water Networks#OR11 - Scientific Services</t>
  </si>
  <si>
    <t>AMP7#Water Networks#OR12 - Meter Reading</t>
  </si>
  <si>
    <t>AMP7#Water Networks#OR13 - Contract Services</t>
  </si>
  <si>
    <t>AMP7#Water Networks#OR14 - Insurance</t>
  </si>
  <si>
    <t>AMP7#Water Networks#OR15 - Carbon reduction commitment</t>
  </si>
  <si>
    <t>AMP7#Water Networks#OR16 - Fuel</t>
  </si>
  <si>
    <t>AMP7#Water Networks#OR17 - One off cost</t>
  </si>
  <si>
    <t>AMP7#Water Networks#OR18 - Income (Biosolids)</t>
  </si>
  <si>
    <t>AMP7#Water Networks#OR19 - Income (New Development)</t>
  </si>
  <si>
    <t>AMP7#Water Recycling Centres#C01 - Studies / Models</t>
  </si>
  <si>
    <t>AMP7#Water Recycling Centres#C02 - Appraisals</t>
  </si>
  <si>
    <t>AMP7#Water Recycling Centres#C03 - Land</t>
  </si>
  <si>
    <t>AMP7#Water Recycling Centres#C04 - Civils</t>
  </si>
  <si>
    <t>AMP7#Water Recycling Centres#C05 - Sewers and Mains</t>
  </si>
  <si>
    <t>AMP7#Water Recycling Centres#C06 - Mech &amp; Elec</t>
  </si>
  <si>
    <t>AMP7#Water Recycling Centres#C07 - Instrument and Control</t>
  </si>
  <si>
    <t>AMP7#Water Recycling Centres#C08 - Other</t>
  </si>
  <si>
    <t>AMP7#Water Recycling Centres#C09 - Sewers and Mains (Annual)</t>
  </si>
  <si>
    <t>AMP7#Water Recycling Centres#C10 - Sewer repeat every 7 years</t>
  </si>
  <si>
    <t>AMP7#Water Recycling Centres#C11 - M &amp; G</t>
  </si>
  <si>
    <t>AMP7#Water Recycling Centres#C12 - Grants &amp; Contributions</t>
  </si>
  <si>
    <t>AMP7#Water Recycling Centres#CAPEX</t>
  </si>
  <si>
    <t>AMP7#Water Recycling Centres#CAPEX_REPEAT</t>
  </si>
  <si>
    <t>AMP7#Water Recycling Centres#Capital</t>
  </si>
  <si>
    <t>AMP7#Water Recycling Centres#OB01 - Power</t>
  </si>
  <si>
    <t>AMP7#Water Recycling Centres#OB02 - Income treated as negative expenditure</t>
  </si>
  <si>
    <t>AMP7#Water Recycling Centres#OB03 - EA Charges (abstraction/discharge)</t>
  </si>
  <si>
    <t>AMP7#Water Recycling Centres#OB04 - Bulk Supply/Discharge</t>
  </si>
  <si>
    <t>AMP7#Water Recycling Centres#OB05 - Renewals expensed in year (Infrastructure)</t>
  </si>
  <si>
    <t>AMP7#Water Recycling Centres#OB06 - Renewals expensed in year (Non-Infrastructure)</t>
  </si>
  <si>
    <t>AMP7#Water Recycling Centres#OB07 - Employment costs</t>
  </si>
  <si>
    <t>AMP7#Water Recycling Centres#OB08 - H&amp;CS and network contractors</t>
  </si>
  <si>
    <t>AMP7#Water Recycling Centres#OB09 - ET&amp;M</t>
  </si>
  <si>
    <t>AMP7#Water Recycling Centres#OB10 - Chemicals</t>
  </si>
  <si>
    <t>AMP7#Water Recycling Centres#OB11 - Rates</t>
  </si>
  <si>
    <t>AMP7#Water Recycling Centres#OB12 - Initiatives (decrease in cost)</t>
  </si>
  <si>
    <t>AMP7#Water Recycling Centres#OB13 - RICS</t>
  </si>
  <si>
    <t>AMP7#Water Recycling Centres#OB14 - Other business cases</t>
  </si>
  <si>
    <t>AMP7#Water Recycling Centres#OB15 - Other</t>
  </si>
  <si>
    <t>AMP7#Water Recycling Centres#OC01 - Customer services</t>
  </si>
  <si>
    <t>AMP7#Water Recycling Centres#OC02 - Debt management</t>
  </si>
  <si>
    <t>AMP7#Water Recycling Centres#OC03 - Bad Debt</t>
  </si>
  <si>
    <t>AMP7#Water Recycling Centres#OC04 - Metering</t>
  </si>
  <si>
    <t>AMP7#Water Recycling Centres#OC05 - Other Operating expenditure</t>
  </si>
  <si>
    <t>AMP7#Water Recycling Centres#Operating</t>
  </si>
  <si>
    <t>AMP7#Water Recycling Centres#OPEX (Retail)</t>
  </si>
  <si>
    <t>AMP7#Water Recycling Centres#OPEX (RICS)</t>
  </si>
  <si>
    <t>AMP7#Water Recycling Centres#OPEX (Wholesale)</t>
  </si>
  <si>
    <t>AMP7#Water Recycling Centres#OPEX_REPEAT (Retail)</t>
  </si>
  <si>
    <t>AMP7#Water Recycling Centres#OPEX_REPEAT (RICS)</t>
  </si>
  <si>
    <t>AMP7#Water Recycling Centres#OPEX_REPEAT (Wholesale)</t>
  </si>
  <si>
    <t>AMP7#Water Recycling Centres#OR01 - Labour</t>
  </si>
  <si>
    <t>AMP7#Water Recycling Centres#OR02 - Replacement parts (non-infra)</t>
  </si>
  <si>
    <t>AMP7#Water Recycling Centres#OR03 - Biosolids Transport</t>
  </si>
  <si>
    <t>AMP7#Water Recycling Centres#OR04 - Chemical</t>
  </si>
  <si>
    <t>AMP7#Water Recycling Centres#OR05 - Power</t>
  </si>
  <si>
    <t>AMP7#Water Recycling Centres#OR06 - Business Rates</t>
  </si>
  <si>
    <t>AMP7#Water Recycling Centres#OR07 - Miscellaneous &amp; Other</t>
  </si>
  <si>
    <t>AMP7#Water Recycling Centres#OR08 - Environmental Licences (Water)</t>
  </si>
  <si>
    <t>AMP7#Water Recycling Centres#OR09 - Environmental Licences (Water Recycling)</t>
  </si>
  <si>
    <t>AMP7#Water Recycling Centres#OR10 - Infrastructure O&amp;M</t>
  </si>
  <si>
    <t>AMP7#Water Recycling Centres#OR11 - Scientific Services</t>
  </si>
  <si>
    <t>AMP7#Water Recycling Centres#OR12 - Meter Reading</t>
  </si>
  <si>
    <t>AMP7#Water Recycling Centres#OR13 - Contract Services</t>
  </si>
  <si>
    <t>AMP7#Water Recycling Centres#OR14 - Insurance</t>
  </si>
  <si>
    <t>AMP7#Water Recycling Centres#OR15 - Carbon reduction commitment</t>
  </si>
  <si>
    <t>AMP7#Water Recycling Centres#OR16 - Fuel</t>
  </si>
  <si>
    <t>AMP7#Water Recycling Centres#OR17 - One off cost</t>
  </si>
  <si>
    <t>AMP7#Water Recycling Centres#OR18 - Income (Biosolids)</t>
  </si>
  <si>
    <t>AMP7#Water Recycling Centres#OR19 - Income (New Development)</t>
  </si>
  <si>
    <t>AMP7#Water Recycling Networks#C01 - Studies / Models</t>
  </si>
  <si>
    <t>AMP7#Water Recycling Networks#C02 - Appraisals</t>
  </si>
  <si>
    <t>AMP7#Water Recycling Networks#C03 - Land</t>
  </si>
  <si>
    <t>AMP7#Water Recycling Networks#C04 - Civils</t>
  </si>
  <si>
    <t>AMP7#Water Recycling Networks#C05 - Sewers and Mains</t>
  </si>
  <si>
    <t>AMP7#Water Recycling Networks#C06 - Mech &amp; Elec</t>
  </si>
  <si>
    <t>AMP7#Water Recycling Networks#C07 - Instrument and Control</t>
  </si>
  <si>
    <t>AMP7#Water Recycling Networks#C08 - Other</t>
  </si>
  <si>
    <t>AMP7#Water Recycling Networks#C09 - Sewers and Mains (Annual)</t>
  </si>
  <si>
    <t>AMP7#Water Recycling Networks#C10 - Sewer repeat every 7 years</t>
  </si>
  <si>
    <t>AMP7#Water Recycling Networks#C11 - M &amp; G</t>
  </si>
  <si>
    <t>AMP7#Water Recycling Networks#C12 - Grants &amp; Contributions</t>
  </si>
  <si>
    <t>AMP7#Water Recycling Networks#CAPEX</t>
  </si>
  <si>
    <t>AMP7#Water Recycling Networks#CAPEX_REPEAT</t>
  </si>
  <si>
    <t>AMP7#Water Recycling Networks#Capital</t>
  </si>
  <si>
    <t>AMP7#Water Recycling Networks#OB01 - Power</t>
  </si>
  <si>
    <t>AMP7#Water Recycling Networks#OB02 - Income treated as negative expenditure</t>
  </si>
  <si>
    <t>AMP7#Water Recycling Networks#OB03 - EA Charges (abstraction/discharge)</t>
  </si>
  <si>
    <t>AMP7#Water Recycling Networks#OB04 - Bulk Supply/Discharge</t>
  </si>
  <si>
    <t>AMP7#Water Recycling Networks#OB05 - Renewals expensed in year (Infrastructure)</t>
  </si>
  <si>
    <t>AMP7#Water Recycling Networks#OB06 - Renewals expensed in year (Non-Infrastructure)</t>
  </si>
  <si>
    <t>AMP7#Water Recycling Networks#OB07 - Employment costs</t>
  </si>
  <si>
    <t>AMP7#Water Recycling Networks#OB08 - H&amp;CS and network contractors</t>
  </si>
  <si>
    <t>AMP7#Water Recycling Networks#OB09 - ET&amp;M</t>
  </si>
  <si>
    <t>AMP7#Water Recycling Networks#OB10 - Chemicals</t>
  </si>
  <si>
    <t>AMP7#Water Recycling Networks#OB11 - Rates</t>
  </si>
  <si>
    <t>AMP7#Water Recycling Networks#OB12 - Initiatives (decrease in cost)</t>
  </si>
  <si>
    <t>AMP7#Water Recycling Networks#OB13 - RICS</t>
  </si>
  <si>
    <t>AMP7#Water Recycling Networks#OB14 - Other business cases</t>
  </si>
  <si>
    <t>AMP7#Water Recycling Networks#OB15 - Other</t>
  </si>
  <si>
    <t>AMP7#Water Recycling Networks#OC01 - Customer services</t>
  </si>
  <si>
    <t>AMP7#Water Recycling Networks#OC02 - Debt management</t>
  </si>
  <si>
    <t>AMP7#Water Recycling Networks#OC03 - Bad Debt</t>
  </si>
  <si>
    <t>AMP7#Water Recycling Networks#OC04 - Metering</t>
  </si>
  <si>
    <t>AMP7#Water Recycling Networks#OC05 - Other Operating expenditure</t>
  </si>
  <si>
    <t>AMP7#Water Recycling Networks#Operating</t>
  </si>
  <si>
    <t>AMP7#Water Recycling Networks#OPEX (Retail)</t>
  </si>
  <si>
    <t>AMP7#Water Recycling Networks#OPEX (RICS)</t>
  </si>
  <si>
    <t>AMP7#Water Recycling Networks#OPEX (Wholesale)</t>
  </si>
  <si>
    <t>AMP7#Water Recycling Networks#OPEX_REPEAT (Retail)</t>
  </si>
  <si>
    <t>AMP7#Water Recycling Networks#OPEX_REPEAT (RICS)</t>
  </si>
  <si>
    <t>AMP7#Water Recycling Networks#OPEX_REPEAT (Wholesale)</t>
  </si>
  <si>
    <t>AMP7#Water Recycling Networks#OR01 - Labour</t>
  </si>
  <si>
    <t>AMP7#Water Recycling Networks#OR02 - Replacement parts (non-infra)</t>
  </si>
  <si>
    <t>AMP7#Water Recycling Networks#OR03 - Biosolids Transport</t>
  </si>
  <si>
    <t>AMP7#Water Recycling Networks#OR04 - Chemical</t>
  </si>
  <si>
    <t>AMP7#Water Recycling Networks#OR05 - Power</t>
  </si>
  <si>
    <t>AMP7#Water Recycling Networks#OR06 - Business Rates</t>
  </si>
  <si>
    <t>AMP7#Water Recycling Networks#OR07 - Miscellaneous &amp; Other</t>
  </si>
  <si>
    <t>AMP7#Water Recycling Networks#OR08 - Environmental Licences (Water)</t>
  </si>
  <si>
    <t>AMP7#Water Recycling Networks#OR09 - Environmental Licences (Water Recycling)</t>
  </si>
  <si>
    <t>AMP7#Water Recycling Networks#OR10 - Infrastructure O&amp;M</t>
  </si>
  <si>
    <t>AMP7#Water Recycling Networks#OR11 - Scientific Services</t>
  </si>
  <si>
    <t>AMP7#Water Recycling Networks#OR12 - Meter Reading</t>
  </si>
  <si>
    <t>AMP7#Water Recycling Networks#OR13 - Contract Services</t>
  </si>
  <si>
    <t>AMP7#Water Recycling Networks#OR14 - Insurance</t>
  </si>
  <si>
    <t>AMP7#Water Recycling Networks#OR15 - Carbon reduction commitment</t>
  </si>
  <si>
    <t>AMP7#Water Recycling Networks#OR16 - Fuel</t>
  </si>
  <si>
    <t>AMP7#Water Recycling Networks#OR17 - One off cost</t>
  </si>
  <si>
    <t>AMP7#Water Recycling Networks#OR18 - Income (Biosolids)</t>
  </si>
  <si>
    <t>AMP7#Water Recycling Networks#OR19 - Income (New Development)</t>
  </si>
  <si>
    <t>AMP7#Water Recycling#C01 - Studies / Models</t>
  </si>
  <si>
    <t>Water Recycling</t>
  </si>
  <si>
    <t>AMP7#Water Recycling#C02 - Appraisals</t>
  </si>
  <si>
    <t>AMP7#Water Recycling#C03 - Land</t>
  </si>
  <si>
    <t>AMP7#Water Recycling#C04 - Civils</t>
  </si>
  <si>
    <t>AMP7#Water Recycling#C05 - Sewers and Mains</t>
  </si>
  <si>
    <t>AMP7#Water Recycling#C06 - Mech &amp; Elec</t>
  </si>
  <si>
    <t>AMP7#Water Recycling#C07 - Instrument and Control</t>
  </si>
  <si>
    <t>AMP7#Water Recycling#C08 - Other</t>
  </si>
  <si>
    <t>AMP7#Water Recycling#C09 - Sewers and Mains (Annual)</t>
  </si>
  <si>
    <t>AMP7#Water Recycling#C10 - Sewer repeat every 7 years</t>
  </si>
  <si>
    <t>AMP7#Water Recycling#C11 - M &amp; G</t>
  </si>
  <si>
    <t>AMP7#Water Recycling#C12 - Grants &amp; Contributions</t>
  </si>
  <si>
    <t>AMP7#Water Recycling#CAPEX</t>
  </si>
  <si>
    <t>AMP7#Water Recycling#CAPEX_REPEAT</t>
  </si>
  <si>
    <t>AMP7#Water Recycling#Capital</t>
  </si>
  <si>
    <t>AMP7#Water Recycling#OB01 - Power</t>
  </si>
  <si>
    <t>AMP7#Water Recycling#OB02 - Income treated as negative expenditure</t>
  </si>
  <si>
    <t>AMP7#Water Recycling#OB03 - EA Charges (abstraction/discharge)</t>
  </si>
  <si>
    <t>AMP7#Water Recycling#OB04 - Bulk Supply/Discharge</t>
  </si>
  <si>
    <t>AMP7#Water Recycling#OB05 - Renewals expensed in year (Infrastructure)</t>
  </si>
  <si>
    <t>AMP7#Water Recycling#OB06 - Renewals expensed in year (Non-Infrastructure)</t>
  </si>
  <si>
    <t>AMP7#Water Recycling#OB07 - Employment costs</t>
  </si>
  <si>
    <t>AMP7#Water Recycling#OB08 - H&amp;CS and network contractors</t>
  </si>
  <si>
    <t>AMP7#Water Recycling#OB09 - ET&amp;M</t>
  </si>
  <si>
    <t>AMP7#Water Recycling#OB10 - Chemicals</t>
  </si>
  <si>
    <t>AMP7#Water Recycling#OB11 - Rates</t>
  </si>
  <si>
    <t>AMP7#Water Recycling#OB12 - Initiatives (decrease in cost)</t>
  </si>
  <si>
    <t>AMP7#Water Recycling#OB13 - RICS</t>
  </si>
  <si>
    <t>AMP7#Water Recycling#OB14 - Other business cases</t>
  </si>
  <si>
    <t>AMP7#Water Recycling#OB15 - Other</t>
  </si>
  <si>
    <t>AMP7#Water Recycling#OC01 - Customer services</t>
  </si>
  <si>
    <t>AMP7#Water Recycling#OC02 - Debt management</t>
  </si>
  <si>
    <t>AMP7#Water Recycling#OC03 - Bad Debt</t>
  </si>
  <si>
    <t>AMP7#Water Recycling#OC04 - Metering</t>
  </si>
  <si>
    <t>AMP7#Water Recycling#OC05 - Other Operating expenditure</t>
  </si>
  <si>
    <t>AMP7#Water Recycling#Operating</t>
  </si>
  <si>
    <t>AMP7#Water Recycling#OPEX (Retail)</t>
  </si>
  <si>
    <t>AMP7#Water Recycling#OPEX (RICS)</t>
  </si>
  <si>
    <t>AMP7#Water Recycling#OPEX (Wholesale)</t>
  </si>
  <si>
    <t>AMP7#Water Recycling#OPEX_REPEAT (Retail)</t>
  </si>
  <si>
    <t>AMP7#Water Recycling#OPEX_REPEAT (RICS)</t>
  </si>
  <si>
    <t>AMP7#Water Recycling#OPEX_REPEAT (Wholesale)</t>
  </si>
  <si>
    <t>AMP7#Water Recycling#OR01 - Labour</t>
  </si>
  <si>
    <t>AMP7#Water Recycling#OR02 - Replacement parts (non-infra)</t>
  </si>
  <si>
    <t>AMP7#Water Recycling#OR03 - Biosolids Transport</t>
  </si>
  <si>
    <t>AMP7#Water Recycling#OR04 - Chemical</t>
  </si>
  <si>
    <t>AMP7#Water Recycling#OR05 - Power</t>
  </si>
  <si>
    <t>AMP7#Water Recycling#OR06 - Business Rates</t>
  </si>
  <si>
    <t>AMP7#Water Recycling#OR07 - Miscellaneous &amp; Other</t>
  </si>
  <si>
    <t>AMP7#Water Recycling#OR08 - Environmental Licences (Water)</t>
  </si>
  <si>
    <t>AMP7#Water Recycling#OR09 - Environmental Licences (Water Recycling)</t>
  </si>
  <si>
    <t>AMP7#Water Recycling#OR10 - Infrastructure O&amp;M</t>
  </si>
  <si>
    <t>AMP7#Water Recycling#OR11 - Scientific Services</t>
  </si>
  <si>
    <t>AMP7#Water Recycling#OR12 - Meter Reading</t>
  </si>
  <si>
    <t>AMP7#Water Recycling#OR13 - Contract Services</t>
  </si>
  <si>
    <t>AMP7#Water Recycling#OR14 - Insurance</t>
  </si>
  <si>
    <t>AMP7#Water Recycling#OR15 - Carbon reduction commitment</t>
  </si>
  <si>
    <t>AMP7#Water Recycling#OR16 - Fuel</t>
  </si>
  <si>
    <t>AMP7#Water Recycling#OR17 - One off cost</t>
  </si>
  <si>
    <t>AMP7#Water Recycling#OR18 - Income (Biosolids)</t>
  </si>
  <si>
    <t>AMP7#Water Recycling#OR19 - Income (New Development)</t>
  </si>
  <si>
    <t>AMP7#Water Sites#C01 - Studies / Models</t>
  </si>
  <si>
    <t>Water Sites</t>
  </si>
  <si>
    <t>AMP7#Water Sites#C02 - Appraisals</t>
  </si>
  <si>
    <t>AMP7#Water Sites#C03 - Land</t>
  </si>
  <si>
    <t>AMP7#Water Sites#C04 - Civils</t>
  </si>
  <si>
    <t>AMP7#Water Sites#C05 - Sewers and Mains</t>
  </si>
  <si>
    <t>AMP7#Water Sites#C06 - Mech &amp; Elec</t>
  </si>
  <si>
    <t>AMP7#Water Sites#C07 - Instrument and Control</t>
  </si>
  <si>
    <t>AMP7#Water Sites#C08 - Other</t>
  </si>
  <si>
    <t>AMP7#Water Sites#C09 - Sewers and Mains (Annual)</t>
  </si>
  <si>
    <t>AMP7#Water Sites#C10 - Sewer repeat every 7 years</t>
  </si>
  <si>
    <t>AMP7#Water Sites#C11 - M &amp; G</t>
  </si>
  <si>
    <t>AMP7#Water Sites#C12 - Grants &amp; Contributions</t>
  </si>
  <si>
    <t>AMP7#Water Sites#CAPEX</t>
  </si>
  <si>
    <t>AMP7#Water Sites#CAPEX_REPEAT</t>
  </si>
  <si>
    <t>AMP7#Water Sites#Capital</t>
  </si>
  <si>
    <t>AMP7#Water Sites#OB01 - Power</t>
  </si>
  <si>
    <t>AMP7#Water Sites#OB02 - Income treated as negative expenditure</t>
  </si>
  <si>
    <t>AMP7#Water Sites#OB03 - EA Charges (abstraction/discharge)</t>
  </si>
  <si>
    <t>AMP7#Water Sites#OB04 - Bulk Supply/Discharge</t>
  </si>
  <si>
    <t>AMP7#Water Sites#OB05 - Renewals expensed in year (Infrastructure)</t>
  </si>
  <si>
    <t>AMP7#Water Sites#OB06 - Renewals expensed in year (Non-Infrastructure)</t>
  </si>
  <si>
    <t>AMP7#Water Sites#OB07 - Employment costs</t>
  </si>
  <si>
    <t>AMP7#Water Sites#OB08 - H&amp;CS and network contractors</t>
  </si>
  <si>
    <t>AMP7#Water Sites#OB09 - ET&amp;M</t>
  </si>
  <si>
    <t>AMP7#Water Sites#OB10 - Chemicals</t>
  </si>
  <si>
    <t>AMP7#Water Sites#OB11 - Rates</t>
  </si>
  <si>
    <t>AMP7#Water Sites#OB12 - Initiatives (decrease in cost)</t>
  </si>
  <si>
    <t>AMP7#Water Sites#OB13 - RICS</t>
  </si>
  <si>
    <t>AMP7#Water Sites#OB14 - Other business cases</t>
  </si>
  <si>
    <t>AMP7#Water Sites#OB15 - Other</t>
  </si>
  <si>
    <t>AMP7#Water Sites#OC01 - Customer services</t>
  </si>
  <si>
    <t>AMP7#Water Sites#OC02 - Debt management</t>
  </si>
  <si>
    <t>AMP7#Water Sites#OC03 - Bad Debt</t>
  </si>
  <si>
    <t>AMP7#Water Sites#OC04 - Metering</t>
  </si>
  <si>
    <t>AMP7#Water Sites#OC05 - Other Operating expenditure</t>
  </si>
  <si>
    <t>AMP7#Water Sites#Operating</t>
  </si>
  <si>
    <t>AMP7#Water Sites#OPEX (Retail)</t>
  </si>
  <si>
    <t>AMP7#Water Sites#OPEX (RICS)</t>
  </si>
  <si>
    <t>AMP7#Water Sites#OPEX (Wholesale)</t>
  </si>
  <si>
    <t>AMP7#Water Sites#OPEX_REPEAT (Retail)</t>
  </si>
  <si>
    <t>AMP7#Water Sites#OPEX_REPEAT (RICS)</t>
  </si>
  <si>
    <t>AMP7#Water Sites#OPEX_REPEAT (Wholesale)</t>
  </si>
  <si>
    <t>AMP7#Water Sites#OR01 - Labour</t>
  </si>
  <si>
    <t>AMP7#Water Sites#OR02 - Replacement parts (non-infra)</t>
  </si>
  <si>
    <t>AMP7#Water Sites#OR03 - Biosolids Transport</t>
  </si>
  <si>
    <t>AMP7#Water Sites#OR04 - Chemical</t>
  </si>
  <si>
    <t>AMP7#Water Sites#OR05 - Power</t>
  </si>
  <si>
    <t>AMP7#Water Sites#OR06 - Business Rates</t>
  </si>
  <si>
    <t>AMP7#Water Sites#OR07 - Miscellaneous &amp; Other</t>
  </si>
  <si>
    <t>AMP7#Water Sites#OR08 - Environmental Licences (Water)</t>
  </si>
  <si>
    <t>AMP7#Water Sites#OR09 - Environmental Licences (Water Recycling)</t>
  </si>
  <si>
    <t>AMP7#Water Sites#OR10 - Infrastructure O&amp;M</t>
  </si>
  <si>
    <t>AMP7#Water Sites#OR11 - Scientific Services</t>
  </si>
  <si>
    <t>AMP7#Water Sites#OR12 - Meter Reading</t>
  </si>
  <si>
    <t>AMP7#Water Sites#OR13 - Contract Services</t>
  </si>
  <si>
    <t>AMP7#Water Sites#OR14 - Insurance</t>
  </si>
  <si>
    <t>AMP7#Water Sites#OR15 - Carbon reduction commitment</t>
  </si>
  <si>
    <t>AMP7#Water Sites#OR16 - Fuel</t>
  </si>
  <si>
    <t>AMP7#Water Sites#OR17 - One off cost</t>
  </si>
  <si>
    <t>AMP7#Water Sites#OR18 - Income (Biosolids)</t>
  </si>
  <si>
    <t>AMP7#Water Sites#OR19 - Income (New Development)</t>
  </si>
  <si>
    <t>AMP7#Water#C01 - Studies / Models</t>
  </si>
  <si>
    <t>Water</t>
  </si>
  <si>
    <t>AMP7#Water#C02 - Appraisals</t>
  </si>
  <si>
    <t>AMP7#Water#C03 - Land</t>
  </si>
  <si>
    <t>AMP7#Water#C04 - Civils</t>
  </si>
  <si>
    <t>AMP7#Water#C05 - Sewers and Mains</t>
  </si>
  <si>
    <t>AMP7#Water#C06 - Mech &amp; Elec</t>
  </si>
  <si>
    <t>AMP7#Water#C07 - Instrument and Control</t>
  </si>
  <si>
    <t>AMP7#Water#C08 - Other</t>
  </si>
  <si>
    <t>AMP7#Water#C09 - Sewers and Mains (Annual)</t>
  </si>
  <si>
    <t>AMP7#Water#C10 - Sewer repeat every 7 years</t>
  </si>
  <si>
    <t>AMP7#Water#C11 - M &amp; G</t>
  </si>
  <si>
    <t>AMP7#Water#C12 - Grants &amp; Contributions</t>
  </si>
  <si>
    <t>AMP7#Water#CAPEX</t>
  </si>
  <si>
    <t>AMP7#Water#CAPEX_REPEAT</t>
  </si>
  <si>
    <t>AMP7#Water#Capital</t>
  </si>
  <si>
    <t>AMP7#Water#OB01 - Power</t>
  </si>
  <si>
    <t>AMP7#Water#OB02 - Income treated as negative expenditure</t>
  </si>
  <si>
    <t>AMP7#Water#OB03 - EA Charges (abstraction/discharge)</t>
  </si>
  <si>
    <t>AMP7#Water#OB04 - Bulk Supply/Discharge</t>
  </si>
  <si>
    <t>AMP7#Water#OB05 - Renewals expensed in year (Infrastructure)</t>
  </si>
  <si>
    <t>AMP7#Water#OB06 - Renewals expensed in year (Non-Infrastructure)</t>
  </si>
  <si>
    <t>AMP7#Water#OB07 - Employment costs</t>
  </si>
  <si>
    <t>AMP7#Water#OB08 - H&amp;CS and network contractors</t>
  </si>
  <si>
    <t>AMP7#Water#OB09 - ET&amp;M</t>
  </si>
  <si>
    <t>AMP7#Water#OB10 - Chemicals</t>
  </si>
  <si>
    <t>AMP7#Water#OB11 - Rates</t>
  </si>
  <si>
    <t>AMP7#Water#OB12 - Initiatives (decrease in cost)</t>
  </si>
  <si>
    <t>AMP7#Water#OB13 - RICS</t>
  </si>
  <si>
    <t>AMP7#Water#OB14 - Other business cases</t>
  </si>
  <si>
    <t>AMP7#Water#OB15 - Other</t>
  </si>
  <si>
    <t>AMP7#Water#OC01 - Customer services</t>
  </si>
  <si>
    <t>AMP7#Water#OC02 - Debt management</t>
  </si>
  <si>
    <t>AMP7#Water#OC03 - Bad Debt</t>
  </si>
  <si>
    <t>AMP7#Water#OC04 - Metering</t>
  </si>
  <si>
    <t>AMP7#Water#OC05 - Other Operating expenditure</t>
  </si>
  <si>
    <t>AMP7#Water#Operating</t>
  </si>
  <si>
    <t>AMP7#Water#OPEX (Retail)</t>
  </si>
  <si>
    <t>AMP7#Water#OPEX (RICS)</t>
  </si>
  <si>
    <t>AMP7#Water#OPEX (Wholesale)</t>
  </si>
  <si>
    <t>AMP7#Water#OPEX_REPEAT (Retail)</t>
  </si>
  <si>
    <t>AMP7#Water#OPEX_REPEAT (RICS)</t>
  </si>
  <si>
    <t>AMP7#Water#OPEX_REPEAT (Wholesale)</t>
  </si>
  <si>
    <t>AMP7#Water#OR01 - Labour</t>
  </si>
  <si>
    <t>AMP7#Water#OR02 - Replacement parts (non-infra)</t>
  </si>
  <si>
    <t>AMP7#Water#OR03 - Biosolids Transport</t>
  </si>
  <si>
    <t>AMP7#Water#OR04 - Chemical</t>
  </si>
  <si>
    <t>AMP7#Water#OR05 - Power</t>
  </si>
  <si>
    <t>AMP7#Water#OR06 - Business Rates</t>
  </si>
  <si>
    <t>AMP7#Water#OR07 - Miscellaneous &amp; Other</t>
  </si>
  <si>
    <t>AMP7#Water#OR08 - Environmental Licences (Water)</t>
  </si>
  <si>
    <t>AMP7#Water#OR09 - Environmental Licences (Water Recycling)</t>
  </si>
  <si>
    <t>AMP7#Water#OR10 - Infrastructure O&amp;M</t>
  </si>
  <si>
    <t>AMP7#Water#OR11 - Scientific Services</t>
  </si>
  <si>
    <t>AMP7#Water#OR12 - Meter Reading</t>
  </si>
  <si>
    <t>AMP7#Water#OR13 - Contract Services</t>
  </si>
  <si>
    <t>AMP7#Water#OR14 - Insurance</t>
  </si>
  <si>
    <t>AMP7#Water#OR15 - Carbon reduction commitment</t>
  </si>
  <si>
    <t>AMP7#Water#OR16 - Fuel</t>
  </si>
  <si>
    <t>AMP7#Water#OR17 - One off cost</t>
  </si>
  <si>
    <t>AMP7#Water#OR18 - Income (Biosolids)</t>
  </si>
  <si>
    <t>AMP7#Water#OR19 - Income (New Development)</t>
  </si>
  <si>
    <t>AMP8#Bioresources Centres#C01 - Studies / Models</t>
  </si>
  <si>
    <t>AMP8#Bioresources Centres#C02 - Appraisals</t>
  </si>
  <si>
    <t>AMP8#Bioresources Centres#C03 - Land</t>
  </si>
  <si>
    <t>AMP8#Bioresources Centres#C04 - Civils</t>
  </si>
  <si>
    <t>AMP8#Bioresources Centres#C05 - Sewers and Mains</t>
  </si>
  <si>
    <t>AMP8#Bioresources Centres#C06 - Mech &amp; Elec</t>
  </si>
  <si>
    <t>AMP8#Bioresources Centres#C07 - Instrument and Control</t>
  </si>
  <si>
    <t>AMP8#Bioresources Centres#C08 - Other</t>
  </si>
  <si>
    <t>AMP8#Bioresources Centres#C09 - Sewers and Mains (Annual)</t>
  </si>
  <si>
    <t>AMP8#Bioresources Centres#C10 - Sewer repeat every 7 years</t>
  </si>
  <si>
    <t>AMP8#Bioresources Centres#C11 - M &amp; G</t>
  </si>
  <si>
    <t>AMP8#Bioresources Centres#C12 - Grants &amp; Contributions</t>
  </si>
  <si>
    <t>AMP8#Bioresources Centres#CAPEX</t>
  </si>
  <si>
    <t>AMP8#Bioresources Centres#CAPEX_REPEAT</t>
  </si>
  <si>
    <t>AMP8#Bioresources Centres#Capital</t>
  </si>
  <si>
    <t>AMP8#Bioresources Centres#OB01 - Power</t>
  </si>
  <si>
    <t>AMP8#Bioresources Centres#OB02 - Income treated as negative expenditure</t>
  </si>
  <si>
    <t>AMP8#Bioresources Centres#OB03 - EA Charges (abstraction/discharge)</t>
  </si>
  <si>
    <t>AMP8#Bioresources Centres#OB04 - Bulk Supply/Discharge</t>
  </si>
  <si>
    <t>AMP8#Bioresources Centres#OB05 - Renewals expensed in year (Infrastructure)</t>
  </si>
  <si>
    <t>AMP8#Bioresources Centres#OB06 - Renewals expensed in year (Non-Infrastructure)</t>
  </si>
  <si>
    <t>AMP8#Bioresources Centres#OB07 - Employment costs</t>
  </si>
  <si>
    <t>AMP8#Bioresources Centres#OB08 - H&amp;CS and network contractors</t>
  </si>
  <si>
    <t>AMP8#Bioresources Centres#OB09 - ET&amp;M</t>
  </si>
  <si>
    <t>AMP8#Bioresources Centres#OB10 - Chemicals</t>
  </si>
  <si>
    <t>AMP8#Bioresources Centres#OB11 - Rates</t>
  </si>
  <si>
    <t>AMP8#Bioresources Centres#OB12 - Initiatives (decrease in cost)</t>
  </si>
  <si>
    <t>AMP8#Bioresources Centres#OB13 - RICS</t>
  </si>
  <si>
    <t>AMP8#Bioresources Centres#OB14 - Other business cases</t>
  </si>
  <si>
    <t>AMP8#Bioresources Centres#OB15 - Other</t>
  </si>
  <si>
    <t>AMP8#Bioresources Centres#OC01 - Customer services</t>
  </si>
  <si>
    <t>AMP8#Bioresources Centres#OC02 - Debt management</t>
  </si>
  <si>
    <t>AMP8#Bioresources Centres#OC03 - Bad Debt</t>
  </si>
  <si>
    <t>AMP8#Bioresources Centres#OC04 - Metering</t>
  </si>
  <si>
    <t>AMP8#Bioresources Centres#OC05 - Other Operating expenditure</t>
  </si>
  <si>
    <t>AMP8#Bioresources Centres#Operating</t>
  </si>
  <si>
    <t>AMP8#Bioresources Centres#OPEX (Retail)</t>
  </si>
  <si>
    <t>AMP8#Bioresources Centres#OPEX (RICS)</t>
  </si>
  <si>
    <t>AMP8#Bioresources Centres#OPEX (Wholesale)</t>
  </si>
  <si>
    <t>AMP8#Bioresources Centres#OPEX_REPEAT (Retail)</t>
  </si>
  <si>
    <t>AMP8#Bioresources Centres#OPEX_REPEAT (RICS)</t>
  </si>
  <si>
    <t>AMP8#Bioresources Centres#OPEX_REPEAT (Wholesale)</t>
  </si>
  <si>
    <t>AMP8#Bioresources Centres#OR01 - Labour</t>
  </si>
  <si>
    <t>AMP8#Bioresources Centres#OR02 - Replacement parts (non-infra)</t>
  </si>
  <si>
    <t>AMP8#Bioresources Centres#OR03 - Biosolids Transport</t>
  </si>
  <si>
    <t>AMP8#Bioresources Centres#OR04 - Chemical</t>
  </si>
  <si>
    <t>AMP8#Bioresources Centres#OR05 - Power</t>
  </si>
  <si>
    <t>AMP8#Bioresources Centres#OR06 - Business Rates</t>
  </si>
  <si>
    <t>AMP8#Bioresources Centres#OR07 - Miscellaneous &amp; Other</t>
  </si>
  <si>
    <t>AMP8#Bioresources Centres#OR08 - Environmental Licences (Water)</t>
  </si>
  <si>
    <t>AMP8#Bioresources Centres#OR09 - Environmental Licences (Water Recycling)</t>
  </si>
  <si>
    <t>AMP8#Bioresources Centres#OR10 - Infrastructure O&amp;M</t>
  </si>
  <si>
    <t>AMP8#Bioresources Centres#OR11 - Scientific Services</t>
  </si>
  <si>
    <t>AMP8#Bioresources Centres#OR12 - Meter Reading</t>
  </si>
  <si>
    <t>AMP8#Bioresources Centres#OR13 - Contract Services</t>
  </si>
  <si>
    <t>AMP8#Bioresources Centres#OR14 - Insurance</t>
  </si>
  <si>
    <t>AMP8#Bioresources Centres#OR15 - Carbon reduction commitment</t>
  </si>
  <si>
    <t>AMP8#Bioresources Centres#OR16 - Fuel</t>
  </si>
  <si>
    <t>AMP8#Bioresources Centres#OR17 - One off cost</t>
  </si>
  <si>
    <t>AMP8#Bioresources Centres#OR18 - Income (Biosolids)</t>
  </si>
  <si>
    <t>AMP8#Bioresources Centres#OR19 - Income (New Development)</t>
  </si>
  <si>
    <t>AMP8#M&amp;G#C01 - Studies / Models</t>
  </si>
  <si>
    <t>AMP8#M&amp;G#C02 - Appraisals</t>
  </si>
  <si>
    <t>AMP8#M&amp;G#C03 - Land</t>
  </si>
  <si>
    <t>AMP8#M&amp;G#C04 - Civils</t>
  </si>
  <si>
    <t>AMP8#M&amp;G#C05 - Sewers and Mains</t>
  </si>
  <si>
    <t>AMP8#M&amp;G#C06 - Mech &amp; Elec</t>
  </si>
  <si>
    <t>AMP8#M&amp;G#C07 - Instrument and Control</t>
  </si>
  <si>
    <t>AMP8#M&amp;G#C08 - Other</t>
  </si>
  <si>
    <t>AMP8#M&amp;G#C09 - Sewers and Mains (Annual)</t>
  </si>
  <si>
    <t>AMP8#M&amp;G#C10 - Sewer repeat every 7 years</t>
  </si>
  <si>
    <t>AMP8#M&amp;G#C11 - M &amp; G</t>
  </si>
  <si>
    <t>AMP8#M&amp;G#CAPEX</t>
  </si>
  <si>
    <t>AMP8#M&amp;G#CAPEX_REPEAT</t>
  </si>
  <si>
    <t>AMP8#M&amp;G#Capital</t>
  </si>
  <si>
    <t>AMP8#M&amp;G#OB01 - Power</t>
  </si>
  <si>
    <t>AMP8#M&amp;G#OB02 - Income treated as negative expenditure</t>
  </si>
  <si>
    <t>AMP8#M&amp;G#OB03 - EA Charges (abstraction/discharge)</t>
  </si>
  <si>
    <t>AMP8#M&amp;G#OB04 - Bulk Supply/Discharge</t>
  </si>
  <si>
    <t>AMP8#M&amp;G#OB05 - Renewals expensed in year (Infrastructure)</t>
  </si>
  <si>
    <t>AMP8#M&amp;G#OB06 - Renewals expensed in year (Non-Infrastructure)</t>
  </si>
  <si>
    <t>AMP8#M&amp;G#OB07 - Employment costs</t>
  </si>
  <si>
    <t>AMP8#M&amp;G#OB08 - H&amp;CS and network contractors</t>
  </si>
  <si>
    <t>AMP8#M&amp;G#OB09 - ET&amp;M</t>
  </si>
  <si>
    <t>AMP8#M&amp;G#OB10 - Chemicals</t>
  </si>
  <si>
    <t>AMP8#M&amp;G#OB11 - Rates</t>
  </si>
  <si>
    <t>AMP8#M&amp;G#OB12 - Initiatives (decrease in cost)</t>
  </si>
  <si>
    <t>AMP8#M&amp;G#OB13 - RICS</t>
  </si>
  <si>
    <t>AMP8#M&amp;G#OB14 - Other business cases</t>
  </si>
  <si>
    <t>AMP8#M&amp;G#OB15 - Other</t>
  </si>
  <si>
    <t>AMP8#M&amp;G#OC01 - Customer services</t>
  </si>
  <si>
    <t>AMP8#M&amp;G#OC02 - Debt management</t>
  </si>
  <si>
    <t>AMP8#M&amp;G#OC03 - Bad Debt</t>
  </si>
  <si>
    <t>AMP8#M&amp;G#OC04 - Metering</t>
  </si>
  <si>
    <t>AMP8#M&amp;G#OC05 - Other Operating expenditure</t>
  </si>
  <si>
    <t>AMP8#M&amp;G#Operating</t>
  </si>
  <si>
    <t>AMP8#M&amp;G#OPEX (Retail)</t>
  </si>
  <si>
    <t>AMP8#M&amp;G#OPEX (RICS)</t>
  </si>
  <si>
    <t>AMP8#M&amp;G#OPEX (Wholesale)</t>
  </si>
  <si>
    <t>AMP8#M&amp;G#OPEX_REPEAT (Retail)</t>
  </si>
  <si>
    <t>AMP8#M&amp;G#OPEX_REPEAT (RICS)</t>
  </si>
  <si>
    <t>AMP8#M&amp;G#OPEX_REPEAT (Wholesale)</t>
  </si>
  <si>
    <t>AMP8#M&amp;G#OR01 - Labour</t>
  </si>
  <si>
    <t>AMP8#M&amp;G#OR02 - Replacement parts (non-infra)</t>
  </si>
  <si>
    <t>AMP8#M&amp;G#OR03 - Biosolids Transport</t>
  </si>
  <si>
    <t>AMP8#M&amp;G#OR04 - Chemical</t>
  </si>
  <si>
    <t>AMP8#M&amp;G#OR05 - Power</t>
  </si>
  <si>
    <t>AMP8#M&amp;G#OR06 - Business Rates</t>
  </si>
  <si>
    <t>AMP8#M&amp;G#OR07 - Miscellaneous &amp; Other</t>
  </si>
  <si>
    <t>AMP8#M&amp;G#OR08 - Environmental Licences (Water)</t>
  </si>
  <si>
    <t>AMP8#M&amp;G#OR09 - Environmental Licences (Water Recycling)</t>
  </si>
  <si>
    <t>AMP8#M&amp;G#OR10 - Infrastructure O&amp;M</t>
  </si>
  <si>
    <t>AMP8#M&amp;G#OR11 - Scientific Services</t>
  </si>
  <si>
    <t>AMP8#M&amp;G#OR12 - Meter Reading</t>
  </si>
  <si>
    <t>AMP8#M&amp;G#OR13 - Contract Services</t>
  </si>
  <si>
    <t>AMP8#M&amp;G#OR14 - Insurance</t>
  </si>
  <si>
    <t>AMP8#M&amp;G#OR15 - Carbon reduction commitment</t>
  </si>
  <si>
    <t>AMP8#M&amp;G#OR16 - Fuel</t>
  </si>
  <si>
    <t>AMP8#M&amp;G#OR17 - One off cost</t>
  </si>
  <si>
    <t>AMP8#M&amp;G#OR18 - Income (Biosolids)</t>
  </si>
  <si>
    <t>AMP8#M&amp;G#OR19 - Income (New Development)</t>
  </si>
  <si>
    <t>AMP8#Raw Water Resources#C01 - Studies / Models</t>
  </si>
  <si>
    <t>AMP8#Raw Water Resources#C02 - Appraisals</t>
  </si>
  <si>
    <t>AMP8#Raw Water Resources#C03 - Land</t>
  </si>
  <si>
    <t>AMP8#Raw Water Resources#C04 - Civils</t>
  </si>
  <si>
    <t>AMP8#Raw Water Resources#C05 - Sewers and Mains</t>
  </si>
  <si>
    <t>AMP8#Raw Water Resources#C06 - Mech &amp; Elec</t>
  </si>
  <si>
    <t>AMP8#Raw Water Resources#C07 - Instrument and Control</t>
  </si>
  <si>
    <t>AMP8#Raw Water Resources#C08 - Other</t>
  </si>
  <si>
    <t>AMP8#Raw Water Resources#C09 - Sewers and Mains (Annual)</t>
  </si>
  <si>
    <t>AMP8#Raw Water Resources#C10 - Sewer repeat every 7 years</t>
  </si>
  <si>
    <t>AMP8#Raw Water Resources#C11 - M &amp; G</t>
  </si>
  <si>
    <t>AMP8#Raw Water Resources#C12 - Grants &amp; Contributions</t>
  </si>
  <si>
    <t>AMP8#Raw Water Resources#CAPEX</t>
  </si>
  <si>
    <t>AMP8#Raw Water Resources#CAPEX_REPEAT</t>
  </si>
  <si>
    <t>AMP8#Raw Water Resources#Capital</t>
  </si>
  <si>
    <t>AMP8#Raw Water Resources#OB01 - Power</t>
  </si>
  <si>
    <t>AMP8#Raw Water Resources#OB02 - Income treated as negative expenditure</t>
  </si>
  <si>
    <t>AMP8#Raw Water Resources#OB03 - EA Charges (abstraction/discharge)</t>
  </si>
  <si>
    <t>AMP8#Raw Water Resources#OB04 - Bulk Supply/Discharge</t>
  </si>
  <si>
    <t>AMP8#Raw Water Resources#OB05 - Renewals expensed in year (Infrastructure)</t>
  </si>
  <si>
    <t>AMP8#Raw Water Resources#OB06 - Renewals expensed in year (Non-Infrastructure)</t>
  </si>
  <si>
    <t>AMP8#Raw Water Resources#OB07 - Employment costs</t>
  </si>
  <si>
    <t>AMP8#Raw Water Resources#OB08 - H&amp;CS and network contractors</t>
  </si>
  <si>
    <t>AMP8#Raw Water Resources#OB09 - ET&amp;M</t>
  </si>
  <si>
    <t>AMP8#Raw Water Resources#OB10 - Chemicals</t>
  </si>
  <si>
    <t>AMP8#Raw Water Resources#OB11 - Rates</t>
  </si>
  <si>
    <t>AMP8#Raw Water Resources#OB12 - Initiatives (decrease in cost)</t>
  </si>
  <si>
    <t>AMP8#Raw Water Resources#OB13 - RICS</t>
  </si>
  <si>
    <t>AMP8#Raw Water Resources#OB14 - Other business cases</t>
  </si>
  <si>
    <t>AMP8#Raw Water Resources#OB15 - Other</t>
  </si>
  <si>
    <t>AMP8#Raw Water Resources#OC01 - Customer services</t>
  </si>
  <si>
    <t>AMP8#Raw Water Resources#OC02 - Debt management</t>
  </si>
  <si>
    <t>AMP8#Raw Water Resources#OC03 - Bad Debt</t>
  </si>
  <si>
    <t>AMP8#Raw Water Resources#OC04 - Metering</t>
  </si>
  <si>
    <t>AMP8#Raw Water Resources#OC05 - Other Operating expenditure</t>
  </si>
  <si>
    <t>AMP8#Raw Water Resources#Operating</t>
  </si>
  <si>
    <t>AMP8#Raw Water Resources#OPEX (Retail)</t>
  </si>
  <si>
    <t>AMP8#Raw Water Resources#OPEX (RICS)</t>
  </si>
  <si>
    <t>AMP8#Raw Water Resources#OPEX (Wholesale)</t>
  </si>
  <si>
    <t>AMP8#Raw Water Resources#OPEX_REPEAT (Retail)</t>
  </si>
  <si>
    <t>AMP8#Raw Water Resources#OPEX_REPEAT (RICS)</t>
  </si>
  <si>
    <t>AMP8#Raw Water Resources#OPEX_REPEAT (Wholesale)</t>
  </si>
  <si>
    <t>AMP8#Raw Water Resources#OR01 - Labour</t>
  </si>
  <si>
    <t>AMP8#Raw Water Resources#OR02 - Replacement parts (non-infra)</t>
  </si>
  <si>
    <t>AMP8#Raw Water Resources#OR03 - Biosolids Transport</t>
  </si>
  <si>
    <t>AMP8#Raw Water Resources#OR04 - Chemical</t>
  </si>
  <si>
    <t>AMP8#Raw Water Resources#OR05 - Power</t>
  </si>
  <si>
    <t>AMP8#Raw Water Resources#OR06 - Business Rates</t>
  </si>
  <si>
    <t>AMP8#Raw Water Resources#OR07 - Miscellaneous &amp; Other</t>
  </si>
  <si>
    <t>AMP8#Raw Water Resources#OR08 - Environmental Licences (Water)</t>
  </si>
  <si>
    <t>AMP8#Raw Water Resources#OR09 - Environmental Licences (Water Recycling)</t>
  </si>
  <si>
    <t>AMP8#Raw Water Resources#OR10 - Infrastructure O&amp;M</t>
  </si>
  <si>
    <t>AMP8#Raw Water Resources#OR11 - Scientific Services</t>
  </si>
  <si>
    <t>AMP8#Raw Water Resources#OR12 - Meter Reading</t>
  </si>
  <si>
    <t>AMP8#Raw Water Resources#OR13 - Contract Services</t>
  </si>
  <si>
    <t>AMP8#Raw Water Resources#OR14 - Insurance</t>
  </si>
  <si>
    <t>AMP8#Raw Water Resources#OR15 - Carbon reduction commitment</t>
  </si>
  <si>
    <t>AMP8#Raw Water Resources#OR16 - Fuel</t>
  </si>
  <si>
    <t>AMP8#Raw Water Resources#OR17 - One off cost</t>
  </si>
  <si>
    <t>AMP8#Raw Water Resources#OR18 - Income (Biosolids)</t>
  </si>
  <si>
    <t>AMP8#Raw Water Resources#OR19 - Income (New Development)</t>
  </si>
  <si>
    <t>AMP8#Retail#C01 - Studies / Models</t>
  </si>
  <si>
    <t>AMP8#Retail#C02 - Appraisals</t>
  </si>
  <si>
    <t>AMP8#Retail#C03 - Land</t>
  </si>
  <si>
    <t>AMP8#Retail#C04 - Civils</t>
  </si>
  <si>
    <t>AMP8#Retail#C05 - Sewers and Mains</t>
  </si>
  <si>
    <t>AMP8#Retail#C06 - Mech &amp; Elec</t>
  </si>
  <si>
    <t>AMP8#Retail#C07 - Instrument and Control</t>
  </si>
  <si>
    <t>AMP8#Retail#C08 - Other</t>
  </si>
  <si>
    <t>AMP8#Retail#C09 - Sewers and Mains (Annual)</t>
  </si>
  <si>
    <t>AMP8#Retail#C10 - Sewer repeat every 7 years</t>
  </si>
  <si>
    <t>AMP8#Retail#C11 - M &amp; G</t>
  </si>
  <si>
    <t>AMP8#Retail#C12 - Grants &amp; Contributions</t>
  </si>
  <si>
    <t>AMP8#Retail#CAPEX</t>
  </si>
  <si>
    <t>AMP8#Retail#CAPEX_REPEAT</t>
  </si>
  <si>
    <t>AMP8#Retail#Capital</t>
  </si>
  <si>
    <t>AMP8#Retail#OB01 - Power</t>
  </si>
  <si>
    <t>AMP8#Retail#OB02 - Income treated as negative expenditure</t>
  </si>
  <si>
    <t>AMP8#Retail#OB03 - EA Charges (abstraction/discharge)</t>
  </si>
  <si>
    <t>AMP8#Retail#OB04 - Bulk Supply/Discharge</t>
  </si>
  <si>
    <t>AMP8#Retail#OB05 - Renewals expensed in year (Infrastructure)</t>
  </si>
  <si>
    <t>AMP8#Retail#OB06 - Renewals expensed in year (Non-Infrastructure)</t>
  </si>
  <si>
    <t>AMP8#Retail#OB07 - Employment costs</t>
  </si>
  <si>
    <t>AMP8#Retail#OB08 - H&amp;CS and network contractors</t>
  </si>
  <si>
    <t>AMP8#Retail#OB09 - ET&amp;M</t>
  </si>
  <si>
    <t>AMP8#Retail#OB10 - Chemicals</t>
  </si>
  <si>
    <t>AMP8#Retail#OB11 - Rates</t>
  </si>
  <si>
    <t>AMP8#Retail#OB12 - Initiatives (decrease in cost)</t>
  </si>
  <si>
    <t>AMP8#Retail#OB13 - RICS</t>
  </si>
  <si>
    <t>AMP8#Retail#OB14 - Other business cases</t>
  </si>
  <si>
    <t>AMP8#Retail#OB15 - Other</t>
  </si>
  <si>
    <t>AMP8#Retail#OC01 - Customer services</t>
  </si>
  <si>
    <t>AMP8#Retail#OC02 - Debt management</t>
  </si>
  <si>
    <t>AMP8#Retail#OC03 - Bad Debt</t>
  </si>
  <si>
    <t>AMP8#Retail#OC04 - Metering</t>
  </si>
  <si>
    <t>AMP8#Retail#OC05 - Other Operating expenditure</t>
  </si>
  <si>
    <t>AMP8#Retail#Operating</t>
  </si>
  <si>
    <t>AMP8#Retail#OPEX (Retail)</t>
  </si>
  <si>
    <t>AMP8#Retail#OPEX (RICS)</t>
  </si>
  <si>
    <t>AMP8#Retail#OPEX (Wholesale)</t>
  </si>
  <si>
    <t>AMP8#Retail#OPEX_REPEAT (Retail)</t>
  </si>
  <si>
    <t>AMP8#Retail#OPEX_REPEAT (RICS)</t>
  </si>
  <si>
    <t>AMP8#Retail#OPEX_REPEAT (Wholesale)</t>
  </si>
  <si>
    <t>AMP8#Retail#OR01 - Labour</t>
  </si>
  <si>
    <t>AMP8#Retail#OR02 - Replacement parts (non-infra)</t>
  </si>
  <si>
    <t>AMP8#Retail#OR03 - Biosolids Transport</t>
  </si>
  <si>
    <t>AMP8#Retail#OR04 - Chemical</t>
  </si>
  <si>
    <t>AMP8#Retail#OR05 - Power</t>
  </si>
  <si>
    <t>AMP8#Retail#OR06 - Business Rates</t>
  </si>
  <si>
    <t>AMP8#Retail#OR07 - Miscellaneous &amp; Other</t>
  </si>
  <si>
    <t>AMP8#Retail#OR08 - Environmental Licences (Water)</t>
  </si>
  <si>
    <t>AMP8#Retail#OR09 - Environmental Licences (Water Recycling)</t>
  </si>
  <si>
    <t>AMP8#Retail#OR10 - Infrastructure O&amp;M</t>
  </si>
  <si>
    <t>AMP8#Retail#OR11 - Scientific Services</t>
  </si>
  <si>
    <t>AMP8#Retail#OR12 - Meter Reading</t>
  </si>
  <si>
    <t>AMP8#Retail#OR13 - Contract Services</t>
  </si>
  <si>
    <t>AMP8#Retail#OR14 - Insurance</t>
  </si>
  <si>
    <t>AMP8#Retail#OR15 - Carbon reduction commitment</t>
  </si>
  <si>
    <t>AMP8#Retail#OR16 - Fuel</t>
  </si>
  <si>
    <t>AMP8#Retail#OR17 - One off cost</t>
  </si>
  <si>
    <t>AMP8#Retail#OR18 - Income (Biosolids)</t>
  </si>
  <si>
    <t>AMP8#Retail#OR19 - Income (New Development)</t>
  </si>
  <si>
    <t>AMP8#Water Networks#C01 - Studies / Models</t>
  </si>
  <si>
    <t>AMP8#Water Networks#C02 - Appraisals</t>
  </si>
  <si>
    <t>AMP8#Water Networks#C03 - Land</t>
  </si>
  <si>
    <t>AMP8#Water Networks#C04 - Civils</t>
  </si>
  <si>
    <t>AMP8#Water Networks#C05 - Sewers and Mains</t>
  </si>
  <si>
    <t>AMP8#Water Networks#C06 - Mech &amp; Elec</t>
  </si>
  <si>
    <t>AMP8#Water Networks#C07 - Instrument and Control</t>
  </si>
  <si>
    <t>AMP8#Water Networks#C08 - Other</t>
  </si>
  <si>
    <t>AMP8#Water Networks#C09 - Sewers and Mains (Annual)</t>
  </si>
  <si>
    <t>AMP8#Water Networks#C10 - Sewer repeat every 7 years</t>
  </si>
  <si>
    <t>AMP8#Water Networks#C11 - M &amp; G</t>
  </si>
  <si>
    <t>AMP8#Water Networks#C12 - Grants &amp; Contributions</t>
  </si>
  <si>
    <t>AMP8#Water Networks#CAPEX</t>
  </si>
  <si>
    <t>AMP8#Water Networks#CAPEX_REPEAT</t>
  </si>
  <si>
    <t>AMP8#Water Networks#Capital</t>
  </si>
  <si>
    <t>AMP8#Water Networks#OB01 - Power</t>
  </si>
  <si>
    <t>AMP8#Water Networks#OB02 - Income treated as negative expenditure</t>
  </si>
  <si>
    <t>AMP8#Water Networks#OB03 - EA Charges (abstraction/discharge)</t>
  </si>
  <si>
    <t>AMP8#Water Networks#OB04 - Bulk Supply/Discharge</t>
  </si>
  <si>
    <t>AMP8#Water Networks#OB05 - Renewals expensed in year (Infrastructure)</t>
  </si>
  <si>
    <t>AMP8#Water Networks#OB06 - Renewals expensed in year (Non-Infrastructure)</t>
  </si>
  <si>
    <t>AMP8#Water Networks#OB07 - Employment costs</t>
  </si>
  <si>
    <t>AMP8#Water Networks#OB08 - H&amp;CS and network contractors</t>
  </si>
  <si>
    <t>AMP8#Water Networks#OB09 - ET&amp;M</t>
  </si>
  <si>
    <t>AMP8#Water Networks#OB10 - Chemicals</t>
  </si>
  <si>
    <t>AMP8#Water Networks#OB11 - Rates</t>
  </si>
  <si>
    <t>AMP8#Water Networks#OB12 - Initiatives (decrease in cost)</t>
  </si>
  <si>
    <t>AMP8#Water Networks#OB13 - RICS</t>
  </si>
  <si>
    <t>AMP8#Water Networks#OB14 - Other business cases</t>
  </si>
  <si>
    <t>AMP8#Water Networks#OB15 - Other</t>
  </si>
  <si>
    <t>AMP8#Water Networks#OC01 - Customer services</t>
  </si>
  <si>
    <t>AMP8#Water Networks#OC02 - Debt management</t>
  </si>
  <si>
    <t>AMP8#Water Networks#OC03 - Bad Debt</t>
  </si>
  <si>
    <t>AMP8#Water Networks#OC04 - Metering</t>
  </si>
  <si>
    <t>AMP8#Water Networks#OC05 - Other Operating expenditure</t>
  </si>
  <si>
    <t>AMP8#Water Networks#Operating</t>
  </si>
  <si>
    <t>AMP8#Water Networks#OPEX (Retail)</t>
  </si>
  <si>
    <t>AMP8#Water Networks#OPEX (RICS)</t>
  </si>
  <si>
    <t>AMP8#Water Networks#OPEX (Wholesale)</t>
  </si>
  <si>
    <t>AMP8#Water Networks#OPEX_REPEAT (Retail)</t>
  </si>
  <si>
    <t>AMP8#Water Networks#OPEX_REPEAT (RICS)</t>
  </si>
  <si>
    <t>AMP8#Water Networks#OPEX_REPEAT (Wholesale)</t>
  </si>
  <si>
    <t>AMP8#Water Networks#OR01 - Labour</t>
  </si>
  <si>
    <t>AMP8#Water Networks#OR02 - Replacement parts (non-infra)</t>
  </si>
  <si>
    <t>AMP8#Water Networks#OR03 - Biosolids Transport</t>
  </si>
  <si>
    <t>AMP8#Water Networks#OR04 - Chemical</t>
  </si>
  <si>
    <t>AMP8#Water Networks#OR05 - Power</t>
  </si>
  <si>
    <t>AMP8#Water Networks#OR06 - Business Rates</t>
  </si>
  <si>
    <t>AMP8#Water Networks#OR07 - Miscellaneous &amp; Other</t>
  </si>
  <si>
    <t>AMP8#Water Networks#OR08 - Environmental Licences (Water)</t>
  </si>
  <si>
    <t>AMP8#Water Networks#OR09 - Environmental Licences (Water Recycling)</t>
  </si>
  <si>
    <t>AMP8#Water Networks#OR10 - Infrastructure O&amp;M</t>
  </si>
  <si>
    <t>AMP8#Water Networks#OR11 - Scientific Services</t>
  </si>
  <si>
    <t>AMP8#Water Networks#OR12 - Meter Reading</t>
  </si>
  <si>
    <t>AMP8#Water Networks#OR13 - Contract Services</t>
  </si>
  <si>
    <t>AMP8#Water Networks#OR14 - Insurance</t>
  </si>
  <si>
    <t>AMP8#Water Networks#OR15 - Carbon reduction commitment</t>
  </si>
  <si>
    <t>AMP8#Water Networks#OR16 - Fuel</t>
  </si>
  <si>
    <t>AMP8#Water Networks#OR17 - One off cost</t>
  </si>
  <si>
    <t>AMP8#Water Networks#OR18 - Income (Biosolids)</t>
  </si>
  <si>
    <t>AMP8#Water Networks#OR19 - Income (New Development)</t>
  </si>
  <si>
    <t>AMP8#Water Recycling Centres#C01 - Studies / Models</t>
  </si>
  <si>
    <t>AMP8#Water Recycling Centres#C02 - Appraisals</t>
  </si>
  <si>
    <t>AMP8#Water Recycling Centres#C03 - Land</t>
  </si>
  <si>
    <t>AMP8#Water Recycling Centres#C04 - Civils</t>
  </si>
  <si>
    <t>AMP8#Water Recycling Centres#C05 - Sewers and Mains</t>
  </si>
  <si>
    <t>AMP8#Water Recycling Centres#C06 - Mech &amp; Elec</t>
  </si>
  <si>
    <t>AMP8#Water Recycling Centres#C07 - Instrument and Control</t>
  </si>
  <si>
    <t>AMP8#Water Recycling Centres#C08 - Other</t>
  </si>
  <si>
    <t>AMP8#Water Recycling Centres#C09 - Sewers and Mains (Annual)</t>
  </si>
  <si>
    <t>AMP8#Water Recycling Centres#C10 - Sewer repeat every 7 years</t>
  </si>
  <si>
    <t>AMP8#Water Recycling Centres#C11 - M &amp; G</t>
  </si>
  <si>
    <t>AMP8#Water Recycling Centres#C12 - Grants &amp; Contributions</t>
  </si>
  <si>
    <t>AMP8#Water Recycling Centres#CAPEX</t>
  </si>
  <si>
    <t>AMP8#Water Recycling Centres#CAPEX_REPEAT</t>
  </si>
  <si>
    <t>AMP8#Water Recycling Centres#Capital</t>
  </si>
  <si>
    <t>AMP8#Water Recycling Centres#OB01 - Power</t>
  </si>
  <si>
    <t>AMP8#Water Recycling Centres#OB02 - Income treated as negative expenditure</t>
  </si>
  <si>
    <t>AMP8#Water Recycling Centres#OB03 - EA Charges (abstraction/discharge)</t>
  </si>
  <si>
    <t>AMP8#Water Recycling Centres#OB04 - Bulk Supply/Discharge</t>
  </si>
  <si>
    <t>AMP8#Water Recycling Centres#OB05 - Renewals expensed in year (Infrastructure)</t>
  </si>
  <si>
    <t>AMP8#Water Recycling Centres#OB06 - Renewals expensed in year (Non-Infrastructure)</t>
  </si>
  <si>
    <t>AMP8#Water Recycling Centres#OB07 - Employment costs</t>
  </si>
  <si>
    <t>AMP8#Water Recycling Centres#OB08 - H&amp;CS and network contractors</t>
  </si>
  <si>
    <t>AMP8#Water Recycling Centres#OB09 - ET&amp;M</t>
  </si>
  <si>
    <t>AMP8#Water Recycling Centres#OB10 - Chemicals</t>
  </si>
  <si>
    <t>AMP8#Water Recycling Centres#OB11 - Rates</t>
  </si>
  <si>
    <t>AMP8#Water Recycling Centres#OB12 - Initiatives (decrease in cost)</t>
  </si>
  <si>
    <t>AMP8#Water Recycling Centres#OB13 - RICS</t>
  </si>
  <si>
    <t>AMP8#Water Recycling Centres#OB14 - Other business cases</t>
  </si>
  <si>
    <t>AMP8#Water Recycling Centres#OB15 - Other</t>
  </si>
  <si>
    <t>AMP8#Water Recycling Centres#OC01 - Customer services</t>
  </si>
  <si>
    <t>AMP8#Water Recycling Centres#OC02 - Debt management</t>
  </si>
  <si>
    <t>AMP8#Water Recycling Centres#OC03 - Bad Debt</t>
  </si>
  <si>
    <t>AMP8#Water Recycling Centres#OC04 - Metering</t>
  </si>
  <si>
    <t>AMP8#Water Recycling Centres#OC05 - Other Operating expenditure</t>
  </si>
  <si>
    <t>AMP8#Water Recycling Centres#Operating</t>
  </si>
  <si>
    <t>AMP8#Water Recycling Centres#OPEX (Retail)</t>
  </si>
  <si>
    <t>AMP8#Water Recycling Centres#OPEX (RICS)</t>
  </si>
  <si>
    <t>AMP8#Water Recycling Centres#OPEX (Wholesale)</t>
  </si>
  <si>
    <t>AMP8#Water Recycling Centres#OPEX_REPEAT (Retail)</t>
  </si>
  <si>
    <t>AMP8#Water Recycling Centres#OPEX_REPEAT (RICS)</t>
  </si>
  <si>
    <t>AMP8#Water Recycling Centres#OPEX_REPEAT (Wholesale)</t>
  </si>
  <si>
    <t>AMP8#Water Recycling Centres#OR01 - Labour</t>
  </si>
  <si>
    <t>AMP8#Water Recycling Centres#OR02 - Replacement parts (non-infra)</t>
  </si>
  <si>
    <t>AMP8#Water Recycling Centres#OR03 - Biosolids Transport</t>
  </si>
  <si>
    <t>AMP8#Water Recycling Centres#OR04 - Chemical</t>
  </si>
  <si>
    <t>AMP8#Water Recycling Centres#OR05 - Power</t>
  </si>
  <si>
    <t>AMP8#Water Recycling Centres#OR06 - Business Rates</t>
  </si>
  <si>
    <t>AMP8#Water Recycling Centres#OR07 - Miscellaneous &amp; Other</t>
  </si>
  <si>
    <t>AMP8#Water Recycling Centres#OR08 - Environmental Licences (Water)</t>
  </si>
  <si>
    <t>AMP8#Water Recycling Centres#OR09 - Environmental Licences (Water Recycling)</t>
  </si>
  <si>
    <t>AMP8#Water Recycling Centres#OR10 - Infrastructure O&amp;M</t>
  </si>
  <si>
    <t>AMP8#Water Recycling Centres#OR11 - Scientific Services</t>
  </si>
  <si>
    <t>AMP8#Water Recycling Centres#OR12 - Meter Reading</t>
  </si>
  <si>
    <t>AMP8#Water Recycling Centres#OR13 - Contract Services</t>
  </si>
  <si>
    <t>AMP8#Water Recycling Centres#OR14 - Insurance</t>
  </si>
  <si>
    <t>AMP8#Water Recycling Centres#OR15 - Carbon reduction commitment</t>
  </si>
  <si>
    <t>AMP8#Water Recycling Centres#OR16 - Fuel</t>
  </si>
  <si>
    <t>AMP8#Water Recycling Centres#OR17 - One off cost</t>
  </si>
  <si>
    <t>AMP8#Water Recycling Centres#OR18 - Income (Biosolids)</t>
  </si>
  <si>
    <t>AMP8#Water Recycling Centres#OR19 - Income (New Development)</t>
  </si>
  <si>
    <t>AMP8#Water Recycling Networks#C01 - Studies / Models</t>
  </si>
  <si>
    <t>AMP8#Water Recycling Networks#C02 - Appraisals</t>
  </si>
  <si>
    <t>AMP8#Water Recycling Networks#C03 - Land</t>
  </si>
  <si>
    <t>AMP8#Water Recycling Networks#C04 - Civils</t>
  </si>
  <si>
    <t>AMP8#Water Recycling Networks#C05 - Sewers and Mains</t>
  </si>
  <si>
    <t>AMP8#Water Recycling Networks#C06 - Mech &amp; Elec</t>
  </si>
  <si>
    <t>AMP8#Water Recycling Networks#C07 - Instrument and Control</t>
  </si>
  <si>
    <t>AMP8#Water Recycling Networks#C08 - Other</t>
  </si>
  <si>
    <t>AMP8#Water Recycling Networks#C09 - Sewers and Mains (Annual)</t>
  </si>
  <si>
    <t>AMP8#Water Recycling Networks#C10 - Sewer repeat every 7 years</t>
  </si>
  <si>
    <t>AMP8#Water Recycling Networks#C11 - M &amp; G</t>
  </si>
  <si>
    <t>AMP8#Water Recycling Networks#CAPEX</t>
  </si>
  <si>
    <t>AMP8#Water Recycling Networks#CAPEX_REPEAT</t>
  </si>
  <si>
    <t>AMP8#Water Recycling Networks#Capital</t>
  </si>
  <si>
    <t>AMP8#Water Recycling Networks#OB01 - Power</t>
  </si>
  <si>
    <t>AMP8#Water Recycling Networks#OB02 - Income treated as negative expenditure</t>
  </si>
  <si>
    <t>AMP8#Water Recycling Networks#OB03 - EA Charges (abstraction/discharge)</t>
  </si>
  <si>
    <t>AMP8#Water Recycling Networks#OB04 - Bulk Supply/Discharge</t>
  </si>
  <si>
    <t>AMP8#Water Recycling Networks#OB05 - Renewals expensed in year (Infrastructure)</t>
  </si>
  <si>
    <t>AMP8#Water Recycling Networks#OB06 - Renewals expensed in year (Non-Infrastructure)</t>
  </si>
  <si>
    <t>AMP8#Water Recycling Networks#OB07 - Employment costs</t>
  </si>
  <si>
    <t>AMP8#Water Recycling Networks#OB08 - H&amp;CS and network contractors</t>
  </si>
  <si>
    <t>AMP8#Water Recycling Networks#OB09 - ET&amp;M</t>
  </si>
  <si>
    <t>AMP8#Water Recycling Networks#OB10 - Chemicals</t>
  </si>
  <si>
    <t>AMP8#Water Recycling Networks#OB11 - Rates</t>
  </si>
  <si>
    <t>AMP8#Water Recycling Networks#OB12 - Initiatives (decrease in cost)</t>
  </si>
  <si>
    <t>AMP8#Water Recycling Networks#OB13 - RICS</t>
  </si>
  <si>
    <t>AMP8#Water Recycling Networks#OB14 - Other business cases</t>
  </si>
  <si>
    <t>AMP8#Water Recycling Networks#OB15 - Other</t>
  </si>
  <si>
    <t>AMP8#Water Recycling Networks#OC01 - Customer services</t>
  </si>
  <si>
    <t>AMP8#Water Recycling Networks#OC02 - Debt management</t>
  </si>
  <si>
    <t>AMP8#Water Recycling Networks#OC03 - Bad Debt</t>
  </si>
  <si>
    <t>AMP8#Water Recycling Networks#OC04 - Metering</t>
  </si>
  <si>
    <t>AMP8#Water Recycling Networks#OC05 - Other Operating expenditure</t>
  </si>
  <si>
    <t>AMP8#Water Recycling Networks#Operating</t>
  </si>
  <si>
    <t>AMP8#Water Recycling Networks#OPEX (Retail)</t>
  </si>
  <si>
    <t>AMP8#Water Recycling Networks#OPEX (RICS)</t>
  </si>
  <si>
    <t>AMP8#Water Recycling Networks#OPEX (Wholesale)</t>
  </si>
  <si>
    <t>AMP8#Water Recycling Networks#OPEX_REPEAT (Retail)</t>
  </si>
  <si>
    <t>AMP8#Water Recycling Networks#OPEX_REPEAT (RICS)</t>
  </si>
  <si>
    <t>AMP8#Water Recycling Networks#OPEX_REPEAT (Wholesale)</t>
  </si>
  <si>
    <t>AMP8#Water Recycling Networks#OR01 - Labour</t>
  </si>
  <si>
    <t>AMP8#Water Recycling Networks#OR02 - Replacement parts (non-infra)</t>
  </si>
  <si>
    <t>AMP8#Water Recycling Networks#OR03 - Biosolids Transport</t>
  </si>
  <si>
    <t>AMP8#Water Recycling Networks#OR04 - Chemical</t>
  </si>
  <si>
    <t>AMP8#Water Recycling Networks#OR05 - Power</t>
  </si>
  <si>
    <t>AMP8#Water Recycling Networks#OR06 - Business Rates</t>
  </si>
  <si>
    <t>AMP8#Water Recycling Networks#OR07 - Miscellaneous &amp; Other</t>
  </si>
  <si>
    <t>AMP8#Water Recycling Networks#OR08 - Environmental Licences (Water)</t>
  </si>
  <si>
    <t>AMP8#Water Recycling Networks#OR09 - Environmental Licences (Water Recycling)</t>
  </si>
  <si>
    <t>AMP8#Water Recycling Networks#OR10 - Infrastructure O&amp;M</t>
  </si>
  <si>
    <t>AMP8#Water Recycling Networks#OR11 - Scientific Services</t>
  </si>
  <si>
    <t>AMP8#Water Recycling Networks#OR12 - Meter Reading</t>
  </si>
  <si>
    <t>AMP8#Water Recycling Networks#OR13 - Contract Services</t>
  </si>
  <si>
    <t>AMP8#Water Recycling Networks#OR14 - Insurance</t>
  </si>
  <si>
    <t>AMP8#Water Recycling Networks#OR15 - Carbon reduction commitment</t>
  </si>
  <si>
    <t>AMP8#Water Recycling Networks#OR16 - Fuel</t>
  </si>
  <si>
    <t>AMP8#Water Recycling Networks#OR17 - One off cost</t>
  </si>
  <si>
    <t>AMP8#Water Recycling Networks#OR18 - Income (Biosolids)</t>
  </si>
  <si>
    <t>AMP8#Water Recycling Networks#OR19 - Income (New Development)</t>
  </si>
  <si>
    <t>AMP8#Water Recycling#C01 - Studies / Models</t>
  </si>
  <si>
    <t>AMP8#Water Recycling#C02 - Appraisals</t>
  </si>
  <si>
    <t>AMP8#Water Recycling#C03 - Land</t>
  </si>
  <si>
    <t>AMP8#Water Recycling#C04 - Civils</t>
  </si>
  <si>
    <t>AMP8#Water Recycling#C05 - Sewers and Mains</t>
  </si>
  <si>
    <t>AMP8#Water Recycling#C06 - Mech &amp; Elec</t>
  </si>
  <si>
    <t>AMP8#Water Recycling#C07 - Instrument and Control</t>
  </si>
  <si>
    <t>AMP8#Water Recycling#C08 - Other</t>
  </si>
  <si>
    <t>AMP8#Water Recycling#C09 - Sewers and Mains (Annual)</t>
  </si>
  <si>
    <t>AMP8#Water Recycling#C10 - Sewer repeat every 7 years</t>
  </si>
  <si>
    <t>AMP8#Water Recycling#C11 - M &amp; G</t>
  </si>
  <si>
    <t>AMP8#Water Recycling#C12 - Grants &amp; Contributions</t>
  </si>
  <si>
    <t>AMP8#Water Recycling#CAPEX</t>
  </si>
  <si>
    <t>AMP8#Water Recycling#CAPEX_REPEAT</t>
  </si>
  <si>
    <t>AMP8#Water Recycling#Capital</t>
  </si>
  <si>
    <t>AMP8#Water Recycling#OB01 - Power</t>
  </si>
  <si>
    <t>AMP8#Water Recycling#OB02 - Income treated as negative expenditure</t>
  </si>
  <si>
    <t>AMP8#Water Recycling#OB03 - EA Charges (abstraction/discharge)</t>
  </si>
  <si>
    <t>AMP8#Water Recycling#OB04 - Bulk Supply/Discharge</t>
  </si>
  <si>
    <t>AMP8#Water Recycling#OB05 - Renewals expensed in year (Infrastructure)</t>
  </si>
  <si>
    <t>AMP8#Water Recycling#OB06 - Renewals expensed in year (Non-Infrastructure)</t>
  </si>
  <si>
    <t>AMP8#Water Recycling#OB07 - Employment costs</t>
  </si>
  <si>
    <t>AMP8#Water Recycling#OB08 - H&amp;CS and network contractors</t>
  </si>
  <si>
    <t>AMP8#Water Recycling#OB09 - ET&amp;M</t>
  </si>
  <si>
    <t>AMP8#Water Recycling#OB10 - Chemicals</t>
  </si>
  <si>
    <t>AMP8#Water Recycling#OB11 - Rates</t>
  </si>
  <si>
    <t>AMP8#Water Recycling#OB12 - Initiatives (decrease in cost)</t>
  </si>
  <si>
    <t>AMP8#Water Recycling#OB13 - RICS</t>
  </si>
  <si>
    <t>AMP8#Water Recycling#OB14 - Other business cases</t>
  </si>
  <si>
    <t>AMP8#Water Recycling#OB15 - Other</t>
  </si>
  <si>
    <t>AMP8#Water Recycling#OC01 - Customer services</t>
  </si>
  <si>
    <t>AMP8#Water Recycling#OC02 - Debt management</t>
  </si>
  <si>
    <t>AMP8#Water Recycling#OC03 - Bad Debt</t>
  </si>
  <si>
    <t>AMP8#Water Recycling#OC04 - Metering</t>
  </si>
  <si>
    <t>AMP8#Water Recycling#OC05 - Other Operating expenditure</t>
  </si>
  <si>
    <t>AMP8#Water Recycling#Operating</t>
  </si>
  <si>
    <t>AMP8#Water Recycling#OPEX (Retail)</t>
  </si>
  <si>
    <t>AMP8#Water Recycling#OPEX (RICS)</t>
  </si>
  <si>
    <t>AMP8#Water Recycling#OPEX (Wholesale)</t>
  </si>
  <si>
    <t>AMP8#Water Recycling#OPEX_REPEAT (Retail)</t>
  </si>
  <si>
    <t>AMP8#Water Recycling#OPEX_REPEAT (RICS)</t>
  </si>
  <si>
    <t>AMP8#Water Recycling#OPEX_REPEAT (Wholesale)</t>
  </si>
  <si>
    <t>AMP8#Water Recycling#OR01 - Labour</t>
  </si>
  <si>
    <t>AMP8#Water Recycling#OR02 - Replacement parts (non-infra)</t>
  </si>
  <si>
    <t>AMP8#Water Recycling#OR03 - Biosolids Transport</t>
  </si>
  <si>
    <t>AMP8#Water Recycling#OR04 - Chemical</t>
  </si>
  <si>
    <t>AMP8#Water Recycling#OR05 - Power</t>
  </si>
  <si>
    <t>AMP8#Water Recycling#OR06 - Business Rates</t>
  </si>
  <si>
    <t>AMP8#Water Recycling#OR07 - Miscellaneous &amp; Other</t>
  </si>
  <si>
    <t>AMP8#Water Recycling#OR08 - Environmental Licences (Water)</t>
  </si>
  <si>
    <t>AMP8#Water Recycling#OR09 - Environmental Licences (Water Recycling)</t>
  </si>
  <si>
    <t>AMP8#Water Recycling#OR10 - Infrastructure O&amp;M</t>
  </si>
  <si>
    <t>AMP8#Water Recycling#OR11 - Scientific Services</t>
  </si>
  <si>
    <t>AMP8#Water Recycling#OR12 - Meter Reading</t>
  </si>
  <si>
    <t>AMP8#Water Recycling#OR13 - Contract Services</t>
  </si>
  <si>
    <t>AMP8#Water Recycling#OR14 - Insurance</t>
  </si>
  <si>
    <t>AMP8#Water Recycling#OR15 - Carbon reduction commitment</t>
  </si>
  <si>
    <t>AMP8#Water Recycling#OR16 - Fuel</t>
  </si>
  <si>
    <t>AMP8#Water Recycling#OR17 - One off cost</t>
  </si>
  <si>
    <t>AMP8#Water Recycling#OR18 - Income (Biosolids)</t>
  </si>
  <si>
    <t>AMP8#Water Recycling#OR19 - Income (New Development)</t>
  </si>
  <si>
    <t>AMP8#Water Sites#C01 - Studies / Models</t>
  </si>
  <si>
    <t>AMP8#Water Sites#C02 - Appraisals</t>
  </si>
  <si>
    <t>AMP8#Water Sites#C03 - Land</t>
  </si>
  <si>
    <t>AMP8#Water Sites#C04 - Civils</t>
  </si>
  <si>
    <t>AMP8#Water Sites#C05 - Sewers and Mains</t>
  </si>
  <si>
    <t>AMP8#Water Sites#C06 - Mech &amp; Elec</t>
  </si>
  <si>
    <t>AMP8#Water Sites#C07 - Instrument and Control</t>
  </si>
  <si>
    <t>AMP8#Water Sites#C08 - Other</t>
  </si>
  <si>
    <t>AMP8#Water Sites#C09 - Sewers and Mains (Annual)</t>
  </si>
  <si>
    <t>AMP8#Water Sites#C10 - Sewer repeat every 7 years</t>
  </si>
  <si>
    <t>AMP8#Water Sites#C11 - M &amp; G</t>
  </si>
  <si>
    <t>AMP8#Water Sites#C12 - Grants &amp; Contributions</t>
  </si>
  <si>
    <t>AMP8#Water Sites#CAPEX</t>
  </si>
  <si>
    <t>AMP8#Water Sites#CAPEX_REPEAT</t>
  </si>
  <si>
    <t>AMP8#Water Sites#Capital</t>
  </si>
  <si>
    <t>AMP8#Water Sites#OB01 - Power</t>
  </si>
  <si>
    <t>AMP8#Water Sites#OB02 - Income treated as negative expenditure</t>
  </si>
  <si>
    <t>AMP8#Water Sites#OB03 - EA Charges (abstraction/discharge)</t>
  </si>
  <si>
    <t>AMP8#Water Sites#OB04 - Bulk Supply/Discharge</t>
  </si>
  <si>
    <t>AMP8#Water Sites#OB05 - Renewals expensed in year (Infrastructure)</t>
  </si>
  <si>
    <t>AMP8#Water Sites#OB06 - Renewals expensed in year (Non-Infrastructure)</t>
  </si>
  <si>
    <t>AMP8#Water Sites#OB07 - Employment costs</t>
  </si>
  <si>
    <t>AMP8#Water Sites#OB08 - H&amp;CS and network contractors</t>
  </si>
  <si>
    <t>AMP8#Water Sites#OB09 - ET&amp;M</t>
  </si>
  <si>
    <t>AMP8#Water Sites#OB10 - Chemicals</t>
  </si>
  <si>
    <t>AMP8#Water Sites#OB11 - Rates</t>
  </si>
  <si>
    <t>AMP8#Water Sites#OB12 - Initiatives (decrease in cost)</t>
  </si>
  <si>
    <t>AMP8#Water Sites#OB13 - RICS</t>
  </si>
  <si>
    <t>AMP8#Water Sites#OB14 - Other business cases</t>
  </si>
  <si>
    <t>AMP8#Water Sites#OB15 - Other</t>
  </si>
  <si>
    <t>AMP8#Water Sites#OC01 - Customer services</t>
  </si>
  <si>
    <t>AMP8#Water Sites#OC02 - Debt management</t>
  </si>
  <si>
    <t>AMP8#Water Sites#OC03 - Bad Debt</t>
  </si>
  <si>
    <t>AMP8#Water Sites#OC04 - Metering</t>
  </si>
  <si>
    <t>AMP8#Water Sites#OC05 - Other Operating expenditure</t>
  </si>
  <si>
    <t>AMP8#Water Sites#Operating</t>
  </si>
  <si>
    <t>AMP8#Water Sites#OPEX (Retail)</t>
  </si>
  <si>
    <t>AMP8#Water Sites#OPEX (RICS)</t>
  </si>
  <si>
    <t>AMP8#Water Sites#OPEX (Wholesale)</t>
  </si>
  <si>
    <t>AMP8#Water Sites#OPEX_REPEAT (Retail)</t>
  </si>
  <si>
    <t>AMP8#Water Sites#OPEX_REPEAT (RICS)</t>
  </si>
  <si>
    <t>AMP8#Water Sites#OPEX_REPEAT (Wholesale)</t>
  </si>
  <si>
    <t>AMP8#Water Sites#OR01 - Labour</t>
  </si>
  <si>
    <t>AMP8#Water Sites#OR02 - Replacement parts (non-infra)</t>
  </si>
  <si>
    <t>AMP8#Water Sites#OR03 - Biosolids Transport</t>
  </si>
  <si>
    <t>AMP8#Water Sites#OR04 - Chemical</t>
  </si>
  <si>
    <t>AMP8#Water Sites#OR05 - Power</t>
  </si>
  <si>
    <t>AMP8#Water Sites#OR06 - Business Rates</t>
  </si>
  <si>
    <t>AMP8#Water Sites#OR07 - Miscellaneous &amp; Other</t>
  </si>
  <si>
    <t>AMP8#Water Sites#OR08 - Environmental Licences (Water)</t>
  </si>
  <si>
    <t>AMP8#Water Sites#OR09 - Environmental Licences (Water Recycling)</t>
  </si>
  <si>
    <t>AMP8#Water Sites#OR10 - Infrastructure O&amp;M</t>
  </si>
  <si>
    <t>AMP8#Water Sites#OR11 - Scientific Services</t>
  </si>
  <si>
    <t>AMP8#Water Sites#OR12 - Meter Reading</t>
  </si>
  <si>
    <t>AMP8#Water Sites#OR13 - Contract Services</t>
  </si>
  <si>
    <t>AMP8#Water Sites#OR14 - Insurance</t>
  </si>
  <si>
    <t>AMP8#Water Sites#OR15 - Carbon reduction commitment</t>
  </si>
  <si>
    <t>AMP8#Water Sites#OR16 - Fuel</t>
  </si>
  <si>
    <t>AMP8#Water Sites#OR17 - One off cost</t>
  </si>
  <si>
    <t>AMP8#Water Sites#OR18 - Income (Biosolids)</t>
  </si>
  <si>
    <t>AMP8#Water Sites#OR19 - Income (New Development)</t>
  </si>
  <si>
    <t>AMP8#Water#C01 - Studies / Models</t>
  </si>
  <si>
    <t>AMP8#Water#C02 - Appraisals</t>
  </si>
  <si>
    <t>AMP8#Water#C03 - Land</t>
  </si>
  <si>
    <t>AMP8#Water#C04 - Civils</t>
  </si>
  <si>
    <t>AMP8#Water#C05 - Sewers and Mains</t>
  </si>
  <si>
    <t>AMP8#Water#C06 - Mech &amp; Elec</t>
  </si>
  <si>
    <t>AMP8#Water#C07 - Instrument and Control</t>
  </si>
  <si>
    <t>AMP8#Water#C08 - Other</t>
  </si>
  <si>
    <t>AMP8#Water#C09 - Sewers and Mains (Annual)</t>
  </si>
  <si>
    <t>AMP8#Water#C10 - Sewer repeat every 7 years</t>
  </si>
  <si>
    <t>AMP8#Water#C11 - M &amp; G</t>
  </si>
  <si>
    <t>AMP8#Water#C12 - Grants &amp; Contributions</t>
  </si>
  <si>
    <t>AMP8#Water#CAPEX</t>
  </si>
  <si>
    <t>AMP8#Water#CAPEX_REPEAT</t>
  </si>
  <si>
    <t>AMP8#Water#Capital</t>
  </si>
  <si>
    <t>AMP8#Water#OB01 - Power</t>
  </si>
  <si>
    <t>AMP8#Water#OB02 - Income treated as negative expenditure</t>
  </si>
  <si>
    <t>AMP8#Water#OB03 - EA Charges (abstraction/discharge)</t>
  </si>
  <si>
    <t>AMP8#Water#OB04 - Bulk Supply/Discharge</t>
  </si>
  <si>
    <t>AMP8#Water#OB05 - Renewals expensed in year (Infrastructure)</t>
  </si>
  <si>
    <t>AMP8#Water#OB06 - Renewals expensed in year (Non-Infrastructure)</t>
  </si>
  <si>
    <t>AMP8#Water#OB07 - Employment costs</t>
  </si>
  <si>
    <t>AMP8#Water#OB08 - H&amp;CS and network contractors</t>
  </si>
  <si>
    <t>AMP8#Water#OB09 - ET&amp;M</t>
  </si>
  <si>
    <t>AMP8#Water#OB10 - Chemicals</t>
  </si>
  <si>
    <t>AMP8#Water#OB11 - Rates</t>
  </si>
  <si>
    <t>AMP8#Water#OB12 - Initiatives (decrease in cost)</t>
  </si>
  <si>
    <t>AMP8#Water#OB13 - RICS</t>
  </si>
  <si>
    <t>AMP8#Water#OB14 - Other business cases</t>
  </si>
  <si>
    <t>AMP8#Water#OB15 - Other</t>
  </si>
  <si>
    <t>AMP8#Water#OC01 - Customer services</t>
  </si>
  <si>
    <t>AMP8#Water#OC02 - Debt management</t>
  </si>
  <si>
    <t>AMP8#Water#OC03 - Bad Debt</t>
  </si>
  <si>
    <t>AMP8#Water#OC04 - Metering</t>
  </si>
  <si>
    <t>AMP8#Water#OC05 - Other Operating expenditure</t>
  </si>
  <si>
    <t>AMP8#Water#Operating</t>
  </si>
  <si>
    <t>AMP8#Water#OPEX (Retail)</t>
  </si>
  <si>
    <t>AMP8#Water#OPEX (RICS)</t>
  </si>
  <si>
    <t>AMP8#Water#OPEX (Wholesale)</t>
  </si>
  <si>
    <t>AMP8#Water#OPEX_REPEAT (Retail)</t>
  </si>
  <si>
    <t>AMP8#Water#OPEX_REPEAT (RICS)</t>
  </si>
  <si>
    <t>AMP8#Water#OPEX_REPEAT (Wholesale)</t>
  </si>
  <si>
    <t>AMP8#Water#OR01 - Labour</t>
  </si>
  <si>
    <t>AMP8#Water#OR02 - Replacement parts (non-infra)</t>
  </si>
  <si>
    <t>AMP8#Water#OR03 - Biosolids Transport</t>
  </si>
  <si>
    <t>AMP8#Water#OR04 - Chemical</t>
  </si>
  <si>
    <t>AMP8#Water#OR05 - Power</t>
  </si>
  <si>
    <t>AMP8#Water#OR06 - Business Rates</t>
  </si>
  <si>
    <t>AMP8#Water#OR07 - Miscellaneous &amp; Other</t>
  </si>
  <si>
    <t>AMP8#Water#OR08 - Environmental Licences (Water)</t>
  </si>
  <si>
    <t>AMP8#Water#OR09 - Environmental Licences (Water Recycling)</t>
  </si>
  <si>
    <t>AMP8#Water#OR10 - Infrastructure O&amp;M</t>
  </si>
  <si>
    <t>AMP8#Water#OR11 - Scientific Services</t>
  </si>
  <si>
    <t>AMP8#Water#OR12 - Meter Reading</t>
  </si>
  <si>
    <t>AMP8#Water#OR13 - Contract Services</t>
  </si>
  <si>
    <t>AMP8#Water#OR14 - Insurance</t>
  </si>
  <si>
    <t>AMP8#Water#OR15 - Carbon reduction commitment</t>
  </si>
  <si>
    <t>AMP8#Water#OR16 - Fuel</t>
  </si>
  <si>
    <t>AMP8#Water#OR17 - One off cost</t>
  </si>
  <si>
    <t>AMP8#Water#OR18 - Income (Biosolids)</t>
  </si>
  <si>
    <t>AMP8#Water#OR19 - Income (New Development)</t>
  </si>
  <si>
    <t>Bioresources Centres#C01 - Studies / Models</t>
  </si>
  <si>
    <t>Bioresources Centres#C02 - Appraisals</t>
  </si>
  <si>
    <t>Bioresources Centres#C03 - Land</t>
  </si>
  <si>
    <t>Bioresources Centres#C04 - Civils</t>
  </si>
  <si>
    <t>Bioresources Centres#C05 - Sewers and Mains</t>
  </si>
  <si>
    <t>Bioresources Centres#C06 - Mech &amp; Elec</t>
  </si>
  <si>
    <t>Bioresources Centres#C07 - Instrument and Control</t>
  </si>
  <si>
    <t>Bioresources Centres#C08 - Other</t>
  </si>
  <si>
    <t>Bioresources Centres#C09 - Sewers and Mains (Annual)</t>
  </si>
  <si>
    <t>Bioresources Centres#C10 - Sewer repeat every 7 years</t>
  </si>
  <si>
    <t>Bioresources Centres#C11 - M &amp; G</t>
  </si>
  <si>
    <t>Bioresources Centres#C12 - Grants &amp; Contributions</t>
  </si>
  <si>
    <t>Bioresources Centres#CAPEX</t>
  </si>
  <si>
    <t>Bioresources Centres#CAPEX_REPEAT</t>
  </si>
  <si>
    <t>Bioresources Centres#Capital</t>
  </si>
  <si>
    <t>Bioresources Centres#OB01 - Power</t>
  </si>
  <si>
    <t>Bioresources Centres#OB02 - Income treated as negative expenditure</t>
  </si>
  <si>
    <t>Bioresources Centres#OB03 - EA Charges (abstraction/discharge)</t>
  </si>
  <si>
    <t>Bioresources Centres#OB04 - Bulk Supply/Discharge</t>
  </si>
  <si>
    <t>Bioresources Centres#OB05 - Renewals expensed in year (Infrastructure)</t>
  </si>
  <si>
    <t>Bioresources Centres#OB06 - Renewals expensed in year (Non-Infrastructure)</t>
  </si>
  <si>
    <t>Bioresources Centres#OB07 - Employment costs</t>
  </si>
  <si>
    <t>Bioresources Centres#OB08 - H&amp;CS and network contractors</t>
  </si>
  <si>
    <t>Bioresources Centres#OB09 - ET&amp;M</t>
  </si>
  <si>
    <t>Bioresources Centres#OB10 - Chemicals</t>
  </si>
  <si>
    <t>Bioresources Centres#OB11 - Rates</t>
  </si>
  <si>
    <t>Bioresources Centres#OB12 - Initiatives (decrease in cost)</t>
  </si>
  <si>
    <t>Bioresources Centres#OB13 - RICS</t>
  </si>
  <si>
    <t>Bioresources Centres#OB14 - Other business cases</t>
  </si>
  <si>
    <t>Bioresources Centres#OB15 - Other</t>
  </si>
  <si>
    <t>Bioresources Centres#OC01 - Customer services</t>
  </si>
  <si>
    <t>Bioresources Centres#OC02 - Debt management</t>
  </si>
  <si>
    <t>Bioresources Centres#OC03 - Bad Debt</t>
  </si>
  <si>
    <t>Bioresources Centres#OC04 - Metering</t>
  </si>
  <si>
    <t>Bioresources Centres#OC05 - Other Operating expenditure</t>
  </si>
  <si>
    <t>Bioresources Centres#Operating</t>
  </si>
  <si>
    <t>Bioresources Centres#OPEX (Retail)</t>
  </si>
  <si>
    <t>Bioresources Centres#OPEX (RICS)</t>
  </si>
  <si>
    <t>Bioresources Centres#OPEX (Wholesale)</t>
  </si>
  <si>
    <t>Bioresources Centres#OPEX_REPEAT (Retail)</t>
  </si>
  <si>
    <t>Bioresources Centres#OPEX_REPEAT (RICS)</t>
  </si>
  <si>
    <t>Bioresources Centres#OPEX_REPEAT (Wholesale)</t>
  </si>
  <si>
    <t>Bioresources Centres#OR01 - Labour</t>
  </si>
  <si>
    <t>Bioresources Centres#OR02 - Replacement parts (non-infra)</t>
  </si>
  <si>
    <t>Bioresources Centres#OR03 - Biosolids Transport</t>
  </si>
  <si>
    <t>Bioresources Centres#OR04 - Chemical</t>
  </si>
  <si>
    <t>Bioresources Centres#OR05 - Power</t>
  </si>
  <si>
    <t>Bioresources Centres#OR06 - Business Rates</t>
  </si>
  <si>
    <t>Bioresources Centres#OR07 - Miscellaneous &amp; Other</t>
  </si>
  <si>
    <t>Bioresources Centres#OR08 - Environmental Licences (Water)</t>
  </si>
  <si>
    <t>Bioresources Centres#OR09 - Environmental Licences (Water Recycling)</t>
  </si>
  <si>
    <t>Bioresources Centres#OR10 - Infrastructure O&amp;M</t>
  </si>
  <si>
    <t>Bioresources Centres#OR11 - Scientific Services</t>
  </si>
  <si>
    <t>Bioresources Centres#OR12 - Meter Reading</t>
  </si>
  <si>
    <t>Bioresources Centres#OR13 - Contract Services</t>
  </si>
  <si>
    <t>Bioresources Centres#OR14 - Insurance</t>
  </si>
  <si>
    <t>Bioresources Centres#OR15 - Carbon reduction commitment</t>
  </si>
  <si>
    <t>Bioresources Centres#OR16 - Fuel</t>
  </si>
  <si>
    <t>Bioresources Centres#OR17 - One off cost</t>
  </si>
  <si>
    <t>Bioresources Centres#OR18 - Income (Biosolids)</t>
  </si>
  <si>
    <t>Bioresources Centres#OR19 - Income (New Development)</t>
  </si>
  <si>
    <t>M&amp;G#C01 - Studies / Models</t>
  </si>
  <si>
    <t>M&amp;G#C02 - Appraisals</t>
  </si>
  <si>
    <t>M&amp;G#C03 - Land</t>
  </si>
  <si>
    <t>M&amp;G#C04 - Civils</t>
  </si>
  <si>
    <t>M&amp;G#C05 - Sewers and Mains</t>
  </si>
  <si>
    <t>M&amp;G#C06 - Mech &amp; Elec</t>
  </si>
  <si>
    <t>M&amp;G#C07 - Instrument and Control</t>
  </si>
  <si>
    <t>M&amp;G#C08 - Other</t>
  </si>
  <si>
    <t>M&amp;G#C09 - Sewers and Mains (Annual)</t>
  </si>
  <si>
    <t>M&amp;G#C10 - Sewer repeat every 7 years</t>
  </si>
  <si>
    <t>M&amp;G#C11 - M &amp; G</t>
  </si>
  <si>
    <t>M&amp;G#CAPEX</t>
  </si>
  <si>
    <t>M&amp;G#CAPEX_REPEAT</t>
  </si>
  <si>
    <t>M&amp;G#Capital</t>
  </si>
  <si>
    <t>M&amp;G#OB01 - Power</t>
  </si>
  <si>
    <t>M&amp;G#OB02 - Income treated as negative expenditure</t>
  </si>
  <si>
    <t>M&amp;G#OB03 - EA Charges (abstraction/discharge)</t>
  </si>
  <si>
    <t>M&amp;G#OB04 - Bulk Supply/Discharge</t>
  </si>
  <si>
    <t>M&amp;G#OB05 - Renewals expensed in year (Infrastructure)</t>
  </si>
  <si>
    <t>M&amp;G#OB06 - Renewals expensed in year (Non-Infrastructure)</t>
  </si>
  <si>
    <t>M&amp;G#OB07 - Employment costs</t>
  </si>
  <si>
    <t>M&amp;G#OB08 - H&amp;CS and network contractors</t>
  </si>
  <si>
    <t>M&amp;G#OB09 - ET&amp;M</t>
  </si>
  <si>
    <t>M&amp;G#OB10 - Chemicals</t>
  </si>
  <si>
    <t>M&amp;G#OB11 - Rates</t>
  </si>
  <si>
    <t>M&amp;G#OB12 - Initiatives (decrease in cost)</t>
  </si>
  <si>
    <t>M&amp;G#OB13 - RICS</t>
  </si>
  <si>
    <t>M&amp;G#OB14 - Other business cases</t>
  </si>
  <si>
    <t>M&amp;G#OB15 - Other</t>
  </si>
  <si>
    <t>M&amp;G#OC01 - Customer services</t>
  </si>
  <si>
    <t>M&amp;G#OC02 - Debt management</t>
  </si>
  <si>
    <t>M&amp;G#OC03 - Bad Debt</t>
  </si>
  <si>
    <t>M&amp;G#OC04 - Metering</t>
  </si>
  <si>
    <t>M&amp;G#OC05 - Other Operating expenditure</t>
  </si>
  <si>
    <t>M&amp;G#Operating</t>
  </si>
  <si>
    <t>M&amp;G#OPEX (Retail)</t>
  </si>
  <si>
    <t>M&amp;G#OPEX (RICS)</t>
  </si>
  <si>
    <t>M&amp;G#OPEX (Wholesale)</t>
  </si>
  <si>
    <t>M&amp;G#OPEX_REPEAT (Retail)</t>
  </si>
  <si>
    <t>M&amp;G#OPEX_REPEAT (RICS)</t>
  </si>
  <si>
    <t>M&amp;G#OPEX_REPEAT (Wholesale)</t>
  </si>
  <si>
    <t>M&amp;G#OR01 - Labour</t>
  </si>
  <si>
    <t>M&amp;G#OR02 - Replacement parts (non-infra)</t>
  </si>
  <si>
    <t>M&amp;G#OR03 - Biosolids Transport</t>
  </si>
  <si>
    <t>M&amp;G#OR04 - Chemical</t>
  </si>
  <si>
    <t>M&amp;G#OR05 - Power</t>
  </si>
  <si>
    <t>M&amp;G#OR06 - Business Rates</t>
  </si>
  <si>
    <t>M&amp;G#OR07 - Miscellaneous &amp; Other</t>
  </si>
  <si>
    <t>M&amp;G#OR08 - Environmental Licences (Water)</t>
  </si>
  <si>
    <t>M&amp;G#OR09 - Environmental Licences (Water Recycling)</t>
  </si>
  <si>
    <t>M&amp;G#OR10 - Infrastructure O&amp;M</t>
  </si>
  <si>
    <t>M&amp;G#OR11 - Scientific Services</t>
  </si>
  <si>
    <t>M&amp;G#OR12 - Meter Reading</t>
  </si>
  <si>
    <t>M&amp;G#OR13 - Contract Services</t>
  </si>
  <si>
    <t>M&amp;G#OR14 - Insurance</t>
  </si>
  <si>
    <t>M&amp;G#OR15 - Carbon reduction commitment</t>
  </si>
  <si>
    <t>M&amp;G#OR16 - Fuel</t>
  </si>
  <si>
    <t>M&amp;G#OR17 - One off cost</t>
  </si>
  <si>
    <t>M&amp;G#OR18 - Income (Biosolids)</t>
  </si>
  <si>
    <t>M&amp;G#OR19 - Income (New Development)</t>
  </si>
  <si>
    <t>Raw Water Resources#C01 - Studies / Models</t>
  </si>
  <si>
    <t>Raw Water Resources#C02 - Appraisals</t>
  </si>
  <si>
    <t>Raw Water Resources#C03 - Land</t>
  </si>
  <si>
    <t>Raw Water Resources#C04 - Civils</t>
  </si>
  <si>
    <t>Raw Water Resources#C05 - Sewers and Mains</t>
  </si>
  <si>
    <t>Raw Water Resources#C06 - Mech &amp; Elec</t>
  </si>
  <si>
    <t>Raw Water Resources#C07 - Instrument and Control</t>
  </si>
  <si>
    <t>Raw Water Resources#C08 - Other</t>
  </si>
  <si>
    <t>Raw Water Resources#C09 - Sewers and Mains (Annual)</t>
  </si>
  <si>
    <t>Raw Water Resources#C10 - Sewer repeat every 7 years</t>
  </si>
  <si>
    <t>Raw Water Resources#C11 - M &amp; G</t>
  </si>
  <si>
    <t>Raw Water Resources#C12 - Grants &amp; Contributions</t>
  </si>
  <si>
    <t>Raw Water Resources#CAPEX</t>
  </si>
  <si>
    <t>Raw Water Resources#CAPEX_REPEAT</t>
  </si>
  <si>
    <t>Raw Water Resources#Capital</t>
  </si>
  <si>
    <t>Raw Water Resources#OB01 - Power</t>
  </si>
  <si>
    <t>Raw Water Resources#OB02 - Income treated as negative expenditure</t>
  </si>
  <si>
    <t>Raw Water Resources#OB03 - EA Charges (abstraction/discharge)</t>
  </si>
  <si>
    <t>Raw Water Resources#OB04 - Bulk Supply/Discharge</t>
  </si>
  <si>
    <t>Raw Water Resources#OB05 - Renewals expensed in year (Infrastructure)</t>
  </si>
  <si>
    <t>Raw Water Resources#OB06 - Renewals expensed in year (Non-Infrastructure)</t>
  </si>
  <si>
    <t>Raw Water Resources#OB07 - Employment costs</t>
  </si>
  <si>
    <t>Raw Water Resources#OB08 - H&amp;CS and network contractors</t>
  </si>
  <si>
    <t>Raw Water Resources#OB09 - ET&amp;M</t>
  </si>
  <si>
    <t>Raw Water Resources#OB10 - Chemicals</t>
  </si>
  <si>
    <t>Raw Water Resources#OB11 - Rates</t>
  </si>
  <si>
    <t>Raw Water Resources#OB12 - Initiatives (decrease in cost)</t>
  </si>
  <si>
    <t>Raw Water Resources#OB13 - RICS</t>
  </si>
  <si>
    <t>Raw Water Resources#OB14 - Other business cases</t>
  </si>
  <si>
    <t>Raw Water Resources#OB15 - Other</t>
  </si>
  <si>
    <t>Raw Water Resources#OC01 - Customer services</t>
  </si>
  <si>
    <t>Raw Water Resources#OC02 - Debt management</t>
  </si>
  <si>
    <t>Raw Water Resources#OC03 - Bad Debt</t>
  </si>
  <si>
    <t>Raw Water Resources#OC04 - Metering</t>
  </si>
  <si>
    <t>Raw Water Resources#OC05 - Other Operating expenditure</t>
  </si>
  <si>
    <t>Raw Water Resources#Operating</t>
  </si>
  <si>
    <t>Raw Water Resources#OPEX (Retail)</t>
  </si>
  <si>
    <t>Raw Water Resources#OPEX (RICS)</t>
  </si>
  <si>
    <t>Raw Water Resources#OPEX (Wholesale)</t>
  </si>
  <si>
    <t>Raw Water Resources#OPEX_REPEAT (Retail)</t>
  </si>
  <si>
    <t>Raw Water Resources#OPEX_REPEAT (RICS)</t>
  </si>
  <si>
    <t>Raw Water Resources#OPEX_REPEAT (Wholesale)</t>
  </si>
  <si>
    <t>Raw Water Resources#OR01 - Labour</t>
  </si>
  <si>
    <t>Raw Water Resources#OR02 - Replacement parts (non-infra)</t>
  </si>
  <si>
    <t>Raw Water Resources#OR03 - Biosolids Transport</t>
  </si>
  <si>
    <t>Raw Water Resources#OR04 - Chemical</t>
  </si>
  <si>
    <t>Raw Water Resources#OR05 - Power</t>
  </si>
  <si>
    <t>Raw Water Resources#OR06 - Business Rates</t>
  </si>
  <si>
    <t>Raw Water Resources#OR07 - Miscellaneous &amp; Other</t>
  </si>
  <si>
    <t>Raw Water Resources#OR08 - Environmental Licences (Water)</t>
  </si>
  <si>
    <t>Raw Water Resources#OR09 - Environmental Licences (Water Recycling)</t>
  </si>
  <si>
    <t>Raw Water Resources#OR10 - Infrastructure O&amp;M</t>
  </si>
  <si>
    <t>Raw Water Resources#OR11 - Scientific Services</t>
  </si>
  <si>
    <t>Raw Water Resources#OR12 - Meter Reading</t>
  </si>
  <si>
    <t>Raw Water Resources#OR13 - Contract Services</t>
  </si>
  <si>
    <t>Raw Water Resources#OR14 - Insurance</t>
  </si>
  <si>
    <t>Raw Water Resources#OR15 - Carbon reduction commitment</t>
  </si>
  <si>
    <t>Raw Water Resources#OR16 - Fuel</t>
  </si>
  <si>
    <t>Raw Water Resources#OR17 - One off cost</t>
  </si>
  <si>
    <t>Raw Water Resources#OR18 - Income (Biosolids)</t>
  </si>
  <si>
    <t>Raw Water Resources#OR19 - Income (New Development)</t>
  </si>
  <si>
    <t>Retail#C01 - Studies / Models</t>
  </si>
  <si>
    <t>Retail#C02 - Appraisals</t>
  </si>
  <si>
    <t>Retail#C03 - Land</t>
  </si>
  <si>
    <t>Retail#C04 - Civils</t>
  </si>
  <si>
    <t>Retail#C05 - Sewers and Mains</t>
  </si>
  <si>
    <t>Retail#C06 - Mech &amp; Elec</t>
  </si>
  <si>
    <t>Retail#C07 - Instrument and Control</t>
  </si>
  <si>
    <t>Retail#C08 - Other</t>
  </si>
  <si>
    <t>Retail#C09 - Sewers and Mains (Annual)</t>
  </si>
  <si>
    <t>Retail#C10 - Sewer repeat every 7 years</t>
  </si>
  <si>
    <t>Retail#C11 - M &amp; G</t>
  </si>
  <si>
    <t>Retail#C12 - Grants &amp; Contributions</t>
  </si>
  <si>
    <t>Retail#CAPEX</t>
  </si>
  <si>
    <t>Retail#CAPEX_REPEAT</t>
  </si>
  <si>
    <t>Retail#Capital</t>
  </si>
  <si>
    <t>Retail#OB01 - Power</t>
  </si>
  <si>
    <t>Retail#OB02 - Income treated as negative expenditure</t>
  </si>
  <si>
    <t>Retail#OB03 - EA Charges (abstraction/discharge)</t>
  </si>
  <si>
    <t>Retail#OB04 - Bulk Supply/Discharge</t>
  </si>
  <si>
    <t>Retail#OB05 - Renewals expensed in year (Infrastructure)</t>
  </si>
  <si>
    <t>Retail#OB06 - Renewals expensed in year (Non-Infrastructure)</t>
  </si>
  <si>
    <t>Retail#OB07 - Employment costs</t>
  </si>
  <si>
    <t>Retail#OB08 - H&amp;CS and network contractors</t>
  </si>
  <si>
    <t>Retail#OB09 - ET&amp;M</t>
  </si>
  <si>
    <t>Retail#OB10 - Chemicals</t>
  </si>
  <si>
    <t>Retail#OB11 - Rates</t>
  </si>
  <si>
    <t>Retail#OB12 - Initiatives (decrease in cost)</t>
  </si>
  <si>
    <t>Retail#OB13 - RICS</t>
  </si>
  <si>
    <t>Retail#OB14 - Other business cases</t>
  </si>
  <si>
    <t>Retail#OB15 - Other</t>
  </si>
  <si>
    <t>Retail#OC01 - Customer services</t>
  </si>
  <si>
    <t>Retail#OC02 - Debt management</t>
  </si>
  <si>
    <t>Retail#OC03 - Bad Debt</t>
  </si>
  <si>
    <t>Retail#OC04 - Metering</t>
  </si>
  <si>
    <t>Retail#OC05 - Other Operating expenditure</t>
  </si>
  <si>
    <t>Retail#Operating</t>
  </si>
  <si>
    <t>Retail#OPEX (Retail)</t>
  </si>
  <si>
    <t>Retail#OPEX (RICS)</t>
  </si>
  <si>
    <t>Retail#OPEX (Wholesale)</t>
  </si>
  <si>
    <t>Retail#OPEX_REPEAT (Retail)</t>
  </si>
  <si>
    <t>Retail#OPEX_REPEAT (RICS)</t>
  </si>
  <si>
    <t>Retail#OPEX_REPEAT (Wholesale)</t>
  </si>
  <si>
    <t>Retail#OR01 - Labour</t>
  </si>
  <si>
    <t>Retail#OR02 - Replacement parts (non-infra)</t>
  </si>
  <si>
    <t>Retail#OR03 - Biosolids Transport</t>
  </si>
  <si>
    <t>Retail#OR04 - Chemical</t>
  </si>
  <si>
    <t>Retail#OR05 - Power</t>
  </si>
  <si>
    <t>Retail#OR06 - Business Rates</t>
  </si>
  <si>
    <t>Retail#OR07 - Miscellaneous &amp; Other</t>
  </si>
  <si>
    <t>Retail#OR08 - Environmental Licences (Water)</t>
  </si>
  <si>
    <t>Retail#OR09 - Environmental Licences (Water Recycling)</t>
  </si>
  <si>
    <t>Retail#OR10 - Infrastructure O&amp;M</t>
  </si>
  <si>
    <t>Retail#OR11 - Scientific Services</t>
  </si>
  <si>
    <t>Retail#OR12 - Meter Reading</t>
  </si>
  <si>
    <t>Retail#OR13 - Contract Services</t>
  </si>
  <si>
    <t>Retail#OR14 - Insurance</t>
  </si>
  <si>
    <t>Retail#OR15 - Carbon reduction commitment</t>
  </si>
  <si>
    <t>Retail#OR16 - Fuel</t>
  </si>
  <si>
    <t>Retail#OR17 - One off cost</t>
  </si>
  <si>
    <t>Retail#OR18 - Income (Biosolids)</t>
  </si>
  <si>
    <t>Retail#OR19 - Income (New Development)</t>
  </si>
  <si>
    <t>Retails#C01 - Studies / Models</t>
  </si>
  <si>
    <t>Retails#C02 - Appraisals</t>
  </si>
  <si>
    <t>Retails#C03 - Land</t>
  </si>
  <si>
    <t>Retails#C04 - Civils</t>
  </si>
  <si>
    <t>Retails#C05 - Sewers and Mains</t>
  </si>
  <si>
    <t>Retails#C06 - Mech &amp; Elec</t>
  </si>
  <si>
    <t>Retails#C07 - Instrument and Control</t>
  </si>
  <si>
    <t>Retails#C08 - Other</t>
  </si>
  <si>
    <t>Retails#C09 - Sewers and Mains (Annual)</t>
  </si>
  <si>
    <t>Retails#C10 - Sewer repeat every 7 years</t>
  </si>
  <si>
    <t>Retails#C11 - M &amp; G</t>
  </si>
  <si>
    <t>Retails#OB01 - Power</t>
  </si>
  <si>
    <t>Retails#OB02 - Income treated as negative expenditure</t>
  </si>
  <si>
    <t>Retails#OB03 - EA Charges (abstraction/discharge)</t>
  </si>
  <si>
    <t>Retails#OB04 - Bulk Supply/Discharge</t>
  </si>
  <si>
    <t>Retails#OB05 - Renewals expensed in year (Infrastructure)</t>
  </si>
  <si>
    <t>Retails#OB06 - Renewals expensed in year (Non-Infrastructure)</t>
  </si>
  <si>
    <t>Retails#OB07 - Employment costs</t>
  </si>
  <si>
    <t>Retails#OB08 - H&amp;CS and network contractors</t>
  </si>
  <si>
    <t>Retails#OB09 - ET&amp;M</t>
  </si>
  <si>
    <t>Retails#OB10 - Chemicals</t>
  </si>
  <si>
    <t>Retails#OB11 - Rates</t>
  </si>
  <si>
    <t>Retails#OB12 - Initiatives (decrease in cost)</t>
  </si>
  <si>
    <t>Retails#OB13 - RICS</t>
  </si>
  <si>
    <t>Retails#OB14 - Other business cases</t>
  </si>
  <si>
    <t>Retails#OB15 - Other</t>
  </si>
  <si>
    <t>Retails#OC01 - Customer services</t>
  </si>
  <si>
    <t>Retails#OC02 - Debt management</t>
  </si>
  <si>
    <t>Retails#OC03 - Bad Debt</t>
  </si>
  <si>
    <t>Retails#OC04 - Metering</t>
  </si>
  <si>
    <t>Retails#OC05 - Other Operating expenditure</t>
  </si>
  <si>
    <t>Retails#OR01 - Labour</t>
  </si>
  <si>
    <t>Retails#OR02 - Replacement parts (non-infra)</t>
  </si>
  <si>
    <t>Retails#OR03 - Biosolids Transport</t>
  </si>
  <si>
    <t>Retails#OR04 - Chemical</t>
  </si>
  <si>
    <t>Retails#OR05 - Power</t>
  </si>
  <si>
    <t>Retails#OR06 - Business Rates</t>
  </si>
  <si>
    <t>Retails#OR07 - Miscellaneous &amp; Other</t>
  </si>
  <si>
    <t>Retails#OR08 - Environmental Licences (Water)</t>
  </si>
  <si>
    <t>Retails#OR09 - Environmental Licences (Water Recycling)</t>
  </si>
  <si>
    <t>Retails#OR10 - Infrastructure O&amp;M</t>
  </si>
  <si>
    <t>Retails#OR11 - Scientific Services</t>
  </si>
  <si>
    <t>Retails#OR12 - Meter Reading</t>
  </si>
  <si>
    <t>Retails#OR13 - Contract Services</t>
  </si>
  <si>
    <t>Retails#OR14 - Insurance</t>
  </si>
  <si>
    <t>Retails#OR15 - Carbon reduction commitment</t>
  </si>
  <si>
    <t>Retails#OR16 - Fuel</t>
  </si>
  <si>
    <t>Retails#OR17 - One off cost</t>
  </si>
  <si>
    <t>Retails#OR18 - Income (Biosolids)</t>
  </si>
  <si>
    <t>Retails#OR19 - Income (New Development)</t>
  </si>
  <si>
    <t>Water Networks#C01 - Studies / Models</t>
  </si>
  <si>
    <t>Water Networks#C02 - Appraisals</t>
  </si>
  <si>
    <t>Water Networks#C03 - Land</t>
  </si>
  <si>
    <t>Water Networks#C04 - Civils</t>
  </si>
  <si>
    <t>Water Networks#C05 - Sewers and Mains</t>
  </si>
  <si>
    <t>Water Networks#C06 - Mech &amp; Elec</t>
  </si>
  <si>
    <t>Water Networks#C07 - Instrument and Control</t>
  </si>
  <si>
    <t>Water Networks#C08 - Other</t>
  </si>
  <si>
    <t>Water Networks#C09 - Sewers and Mains (Annual)</t>
  </si>
  <si>
    <t>Water Networks#C10 - Sewer repeat every 7 years</t>
  </si>
  <si>
    <t>Water Networks#C11 - M &amp; G</t>
  </si>
  <si>
    <t>Water Networks#C12 - Grants &amp; Contributions</t>
  </si>
  <si>
    <t>Water Networks#CAPEX</t>
  </si>
  <si>
    <t>Water Networks#CAPEX_REPEAT</t>
  </si>
  <si>
    <t>Water Networks#Capital</t>
  </si>
  <si>
    <t>Water Networks#OB01 - Power</t>
  </si>
  <si>
    <t>Water Networks#OB02 - Income treated as negative expenditure</t>
  </si>
  <si>
    <t>Water Networks#OB03 - EA Charges (abstraction/discharge)</t>
  </si>
  <si>
    <t>Water Networks#OB04 - Bulk Supply/Discharge</t>
  </si>
  <si>
    <t>Water Networks#OB05 - Renewals expensed in year (Infrastructure)</t>
  </si>
  <si>
    <t>Water Networks#OB06 - Renewals expensed in year (Non-Infrastructure)</t>
  </si>
  <si>
    <t>Water Networks#OB07 - Employment costs</t>
  </si>
  <si>
    <t>Water Networks#OB08 - H&amp;CS and network contractors</t>
  </si>
  <si>
    <t>Water Networks#OB09 - ET&amp;M</t>
  </si>
  <si>
    <t>Water Networks#OB10 - Chemicals</t>
  </si>
  <si>
    <t>Water Networks#OB11 - Rates</t>
  </si>
  <si>
    <t>Water Networks#OB12 - Initiatives (decrease in cost)</t>
  </si>
  <si>
    <t>Water Networks#OB13 - RICS</t>
  </si>
  <si>
    <t>Water Networks#OB14 - Other business cases</t>
  </si>
  <si>
    <t>Water Networks#OB15 - Other</t>
  </si>
  <si>
    <t>Water Networks#OC01 - Customer services</t>
  </si>
  <si>
    <t>Water Networks#OC02 - Debt management</t>
  </si>
  <si>
    <t>Water Networks#OC03 - Bad Debt</t>
  </si>
  <si>
    <t>Water Networks#OC04 - Metering</t>
  </si>
  <si>
    <t>Water Networks#OC05 - Other Operating expenditure</t>
  </si>
  <si>
    <t>Water Networks#Operating</t>
  </si>
  <si>
    <t>Water Networks#OPEX (Retail)</t>
  </si>
  <si>
    <t>Water Networks#OPEX (RICS)</t>
  </si>
  <si>
    <t>Water Networks#OPEX (Wholesale)</t>
  </si>
  <si>
    <t>Water Networks#OPEX_REPEAT (Retail)</t>
  </si>
  <si>
    <t>Water Networks#OPEX_REPEAT (RICS)</t>
  </si>
  <si>
    <t>Water Networks#OPEX_REPEAT (Wholesale)</t>
  </si>
  <si>
    <t>Water Networks#OR01 - Labour</t>
  </si>
  <si>
    <t>Water Networks#OR02 - Replacement parts (non-infra)</t>
  </si>
  <si>
    <t>Water Networks#OR03 - Biosolids Transport</t>
  </si>
  <si>
    <t>Water Networks#OR04 - Chemical</t>
  </si>
  <si>
    <t>Water Networks#OR05 - Power</t>
  </si>
  <si>
    <t>Water Networks#OR06 - Business Rates</t>
  </si>
  <si>
    <t>Water Networks#OR07 - Miscellaneous &amp; Other</t>
  </si>
  <si>
    <t>Water Networks#OR08 - Environmental Licences (Water)</t>
  </si>
  <si>
    <t>Water Networks#OR09 - Environmental Licences (Water Recycling)</t>
  </si>
  <si>
    <t>Water Networks#OR10 - Infrastructure O&amp;M</t>
  </si>
  <si>
    <t>Water Networks#OR11 - Scientific Services</t>
  </si>
  <si>
    <t>Water Networks#OR12 - Meter Reading</t>
  </si>
  <si>
    <t>Water Networks#OR13 - Contract Services</t>
  </si>
  <si>
    <t>Water Networks#OR14 - Insurance</t>
  </si>
  <si>
    <t>Water Networks#OR15 - Carbon reduction commitment</t>
  </si>
  <si>
    <t>Water Networks#OR16 - Fuel</t>
  </si>
  <si>
    <t>Water Networks#OR17 - One off cost</t>
  </si>
  <si>
    <t>Water Networks#OR18 - Income (Biosolids)</t>
  </si>
  <si>
    <t>Water Networks#OR19 - Income (New Development)</t>
  </si>
  <si>
    <t>Water Recycling Centres#C01 - Studies / Models</t>
  </si>
  <si>
    <t>Water Recycling Centres#C02 - Appraisals</t>
  </si>
  <si>
    <t>Water Recycling Centres#C03 - Land</t>
  </si>
  <si>
    <t>Water Recycling Centres#C04 - Civils</t>
  </si>
  <si>
    <t>Water Recycling Centres#C05 - Sewers and Mains</t>
  </si>
  <si>
    <t>Water Recycling Centres#C06 - Mech &amp; Elec</t>
  </si>
  <si>
    <t>Water Recycling Centres#C07 - Instrument and Control</t>
  </si>
  <si>
    <t>Water Recycling Centres#C08 - Other</t>
  </si>
  <si>
    <t>Water Recycling Centres#C09 - Sewers and Mains (Annual)</t>
  </si>
  <si>
    <t>Water Recycling Centres#C10 - Sewer repeat every 7 years</t>
  </si>
  <si>
    <t>Water Recycling Centres#C11 - M &amp; G</t>
  </si>
  <si>
    <t>Water Recycling Centres#C12 - Grants &amp; Contributions</t>
  </si>
  <si>
    <t>Water Recycling Centres#CAPEX</t>
  </si>
  <si>
    <t>Water Recycling Centres#CAPEX_REPEAT</t>
  </si>
  <si>
    <t>Water Recycling Centres#Capital</t>
  </si>
  <si>
    <t>Water Recycling Centres#OB01 - Power</t>
  </si>
  <si>
    <t>Water Recycling Centres#OB02 - Income treated as negative expenditure</t>
  </si>
  <si>
    <t>Water Recycling Centres#OB03 - EA Charges (abstraction/discharge)</t>
  </si>
  <si>
    <t>Water Recycling Centres#OB04 - Bulk Supply/Discharge</t>
  </si>
  <si>
    <t>Water Recycling Centres#OB05 - Renewals expensed in year (Infrastructure)</t>
  </si>
  <si>
    <t>Water Recycling Centres#OB06 - Renewals expensed in year (Non-Infrastructure)</t>
  </si>
  <si>
    <t>Water Recycling Centres#OB07 - Employment costs</t>
  </si>
  <si>
    <t>Water Recycling Centres#OB08 - H&amp;CS and network contractors</t>
  </si>
  <si>
    <t>Water Recycling Centres#OB09 - ET&amp;M</t>
  </si>
  <si>
    <t>Water Recycling Centres#OB10 - Chemicals</t>
  </si>
  <si>
    <t>Water Recycling Centres#OB11 - Rates</t>
  </si>
  <si>
    <t>Water Recycling Centres#OB12 - Initiatives (decrease in cost)</t>
  </si>
  <si>
    <t>Water Recycling Centres#OB13 - RICS</t>
  </si>
  <si>
    <t>Water Recycling Centres#OB14 - Other business cases</t>
  </si>
  <si>
    <t>Water Recycling Centres#OB15 - Other</t>
  </si>
  <si>
    <t>Water Recycling Centres#OC01 - Customer services</t>
  </si>
  <si>
    <t>Water Recycling Centres#OC02 - Debt management</t>
  </si>
  <si>
    <t>Water Recycling Centres#OC03 - Bad Debt</t>
  </si>
  <si>
    <t>Water Recycling Centres#OC04 - Metering</t>
  </si>
  <si>
    <t>Water Recycling Centres#OC05 - Other Operating expenditure</t>
  </si>
  <si>
    <t>Water Recycling Centres#Operating</t>
  </si>
  <si>
    <t>Water Recycling Centres#OPEX (Retail)</t>
  </si>
  <si>
    <t>Water Recycling Centres#OPEX (RICS)</t>
  </si>
  <si>
    <t>Water Recycling Centres#OPEX (Wholesale)</t>
  </si>
  <si>
    <t>Water Recycling Centres#OPEX_REPEAT (Retail)</t>
  </si>
  <si>
    <t>Water Recycling Centres#OPEX_REPEAT (RICS)</t>
  </si>
  <si>
    <t>Water Recycling Centres#OPEX_REPEAT (Wholesale)</t>
  </si>
  <si>
    <t>Water Recycling Centres#OR01 - Labour</t>
  </si>
  <si>
    <t>Water Recycling Centres#OR02 - Replacement parts (non-infra)</t>
  </si>
  <si>
    <t>Water Recycling Centres#OR03 - Biosolids Transport</t>
  </si>
  <si>
    <t>Water Recycling Centres#OR04 - Chemical</t>
  </si>
  <si>
    <t>Water Recycling Centres#OR05 - Power</t>
  </si>
  <si>
    <t>Water Recycling Centres#OR06 - Business Rates</t>
  </si>
  <si>
    <t>Water Recycling Centres#OR07 - Miscellaneous &amp; Other</t>
  </si>
  <si>
    <t>Water Recycling Centres#OR08 - Environmental Licences (Water)</t>
  </si>
  <si>
    <t>Water Recycling Centres#OR09 - Environmental Licences (Water Recycling)</t>
  </si>
  <si>
    <t>Water Recycling Centres#OR10 - Infrastructure O&amp;M</t>
  </si>
  <si>
    <t>Water Recycling Centres#OR11 - Scientific Services</t>
  </si>
  <si>
    <t>Water Recycling Centres#OR12 - Meter Reading</t>
  </si>
  <si>
    <t>Water Recycling Centres#OR13 - Contract Services</t>
  </si>
  <si>
    <t>Water Recycling Centres#OR14 - Insurance</t>
  </si>
  <si>
    <t>Water Recycling Centres#OR15 - Carbon reduction commitment</t>
  </si>
  <si>
    <t>Water Recycling Centres#OR16 - Fuel</t>
  </si>
  <si>
    <t>Water Recycling Centres#OR17 - One off cost</t>
  </si>
  <si>
    <t>Water Recycling Centres#OR18 - Income (Biosolids)</t>
  </si>
  <si>
    <t>Water Recycling Centres#OR19 - Income (New Development)</t>
  </si>
  <si>
    <t>Water Recycling Networks#C01 - Studies / Models</t>
  </si>
  <si>
    <t>Water Recycling Networks#C02 - Appraisals</t>
  </si>
  <si>
    <t>Water Recycling Networks#C03 - Land</t>
  </si>
  <si>
    <t>Water Recycling Networks#C04 - Civils</t>
  </si>
  <si>
    <t>Water Recycling Networks#C05 - Sewers and Mains</t>
  </si>
  <si>
    <t>Water Recycling Networks#C06 - Mech &amp; Elec</t>
  </si>
  <si>
    <t>Water Recycling Networks#C07 - Instrument and Control</t>
  </si>
  <si>
    <t>Water Recycling Networks#C08 - Other</t>
  </si>
  <si>
    <t>Water Recycling Networks#C09 - Sewers and Mains (Annual)</t>
  </si>
  <si>
    <t>Water Recycling Networks#C10 - Sewer repeat every 7 years</t>
  </si>
  <si>
    <t>Water Recycling Networks#C11 - M &amp; G</t>
  </si>
  <si>
    <t>Water Recycling Networks#C12 - Grants &amp; Contributions</t>
  </si>
  <si>
    <t>Water Recycling Networks#CAPEX</t>
  </si>
  <si>
    <t>Water Recycling Networks#CAPEX_REPEAT</t>
  </si>
  <si>
    <t>Water Recycling Networks#Capital</t>
  </si>
  <si>
    <t>Water Recycling Networks#OB01 - Power</t>
  </si>
  <si>
    <t>Water Recycling Networks#OB02 - Income treated as negative expenditure</t>
  </si>
  <si>
    <t>Water Recycling Networks#OB03 - EA Charges (abstraction/discharge)</t>
  </si>
  <si>
    <t>Water Recycling Networks#OB04 - Bulk Supply/Discharge</t>
  </si>
  <si>
    <t>Water Recycling Networks#OB05 - Renewals expensed in year (Infrastructure)</t>
  </si>
  <si>
    <t>Water Recycling Networks#OB06 - Renewals expensed in year (Non-Infrastructure)</t>
  </si>
  <si>
    <t>Water Recycling Networks#OB07 - Employment costs</t>
  </si>
  <si>
    <t>Water Recycling Networks#OB08 - H&amp;CS and network contractors</t>
  </si>
  <si>
    <t>Water Recycling Networks#OB09 - ET&amp;M</t>
  </si>
  <si>
    <t>Water Recycling Networks#OB10 - Chemicals</t>
  </si>
  <si>
    <t>Water Recycling Networks#OB11 - Rates</t>
  </si>
  <si>
    <t>Water Recycling Networks#OB12 - Initiatives (decrease in cost)</t>
  </si>
  <si>
    <t>Water Recycling Networks#OB13 - RICS</t>
  </si>
  <si>
    <t>Water Recycling Networks#OB14 - Other business cases</t>
  </si>
  <si>
    <t>Water Recycling Networks#OB15 - Other</t>
  </si>
  <si>
    <t>Water Recycling Networks#OC01 - Customer services</t>
  </si>
  <si>
    <t>Water Recycling Networks#OC02 - Debt management</t>
  </si>
  <si>
    <t>Water Recycling Networks#OC03 - Bad Debt</t>
  </si>
  <si>
    <t>Water Recycling Networks#OC04 - Metering</t>
  </si>
  <si>
    <t>Water Recycling Networks#OC05 - Other Operating expenditure</t>
  </si>
  <si>
    <t>Water Recycling Networks#Operating</t>
  </si>
  <si>
    <t>Water Recycling Networks#OPEX (Retail)</t>
  </si>
  <si>
    <t>Water Recycling Networks#OPEX (RICS)</t>
  </si>
  <si>
    <t>Water Recycling Networks#OPEX (Wholesale)</t>
  </si>
  <si>
    <t>Water Recycling Networks#OPEX_REPEAT (Retail)</t>
  </si>
  <si>
    <t>Water Recycling Networks#OPEX_REPEAT (RICS)</t>
  </si>
  <si>
    <t>Water Recycling Networks#OPEX_REPEAT (Wholesale)</t>
  </si>
  <si>
    <t>Water Recycling Networks#OR01 - Labour</t>
  </si>
  <si>
    <t>Water Recycling Networks#OR02 - Replacement parts (non-infra)</t>
  </si>
  <si>
    <t>Water Recycling Networks#OR03 - Biosolids Transport</t>
  </si>
  <si>
    <t>Water Recycling Networks#OR04 - Chemical</t>
  </si>
  <si>
    <t>Water Recycling Networks#OR05 - Power</t>
  </si>
  <si>
    <t>Water Recycling Networks#OR06 - Business Rates</t>
  </si>
  <si>
    <t>Water Recycling Networks#OR07 - Miscellaneous &amp; Other</t>
  </si>
  <si>
    <t>Water Recycling Networks#OR08 - Environmental Licences (Water)</t>
  </si>
  <si>
    <t>Water Recycling Networks#OR09 - Environmental Licences (Water Recycling)</t>
  </si>
  <si>
    <t>Water Recycling Networks#OR10 - Infrastructure O&amp;M</t>
  </si>
  <si>
    <t>Water Recycling Networks#OR11 - Scientific Services</t>
  </si>
  <si>
    <t>Water Recycling Networks#OR12 - Meter Reading</t>
  </si>
  <si>
    <t>Water Recycling Networks#OR13 - Contract Services</t>
  </si>
  <si>
    <t>Water Recycling Networks#OR14 - Insurance</t>
  </si>
  <si>
    <t>Water Recycling Networks#OR15 - Carbon reduction commitment</t>
  </si>
  <si>
    <t>Water Recycling Networks#OR16 - Fuel</t>
  </si>
  <si>
    <t>Water Recycling Networks#OR17 - One off cost</t>
  </si>
  <si>
    <t>Water Recycling Networks#OR18 - Income (Biosolids)</t>
  </si>
  <si>
    <t>Water Recycling Networks#OR19 - Income (New Development)</t>
  </si>
  <si>
    <t>Water Recycling#C01 - Studies / Models</t>
  </si>
  <si>
    <t>Water Recycling#C02 - Appraisals</t>
  </si>
  <si>
    <t>Water Recycling#C03 - Land</t>
  </si>
  <si>
    <t>Water Recycling#C04 - Civils</t>
  </si>
  <si>
    <t>Water Recycling#C05 - Sewers and Mains</t>
  </si>
  <si>
    <t>Water Recycling#C06 - Mech &amp; Elec</t>
  </si>
  <si>
    <t>Water Recycling#C07 - Instrument and Control</t>
  </si>
  <si>
    <t>Water Recycling#C08 - Other</t>
  </si>
  <si>
    <t>Water Recycling#C09 - Sewers and Mains (Annual)</t>
  </si>
  <si>
    <t>Water Recycling#C10 - Sewer repeat every 7 years</t>
  </si>
  <si>
    <t>Water Recycling#C11 - M &amp; G</t>
  </si>
  <si>
    <t>Water Recycling#C12 - Grants &amp; Contributions</t>
  </si>
  <si>
    <t>Water Recycling#CAPEX</t>
  </si>
  <si>
    <t>Water Recycling#CAPEX_REPEAT</t>
  </si>
  <si>
    <t>Water Recycling#Capital</t>
  </si>
  <si>
    <t>Water Recycling#OB01 - Power</t>
  </si>
  <si>
    <t>Water Recycling#OB02 - Income treated as negative expenditure</t>
  </si>
  <si>
    <t>Water Recycling#OB03 - EA Charges (abstraction/discharge)</t>
  </si>
  <si>
    <t>Water Recycling#OB04 - Bulk Supply/Discharge</t>
  </si>
  <si>
    <t>Water Recycling#OB05 - Renewals expensed in year (Infrastructure)</t>
  </si>
  <si>
    <t>Water Recycling#OB06 - Renewals expensed in year (Non-Infrastructure)</t>
  </si>
  <si>
    <t>Water Recycling#OB07 - Employment costs</t>
  </si>
  <si>
    <t>Water Recycling#OB08 - H&amp;CS and network contractors</t>
  </si>
  <si>
    <t>Water Recycling#OB09 - ET&amp;M</t>
  </si>
  <si>
    <t>Water Recycling#OB10 - Chemicals</t>
  </si>
  <si>
    <t>Water Recycling#OB11 - Rates</t>
  </si>
  <si>
    <t>Water Recycling#OB12 - Initiatives (decrease in cost)</t>
  </si>
  <si>
    <t>Water Recycling#OB13 - RICS</t>
  </si>
  <si>
    <t>Water Recycling#OB14 - Other business cases</t>
  </si>
  <si>
    <t>Water Recycling#OB15 - Other</t>
  </si>
  <si>
    <t>Water Recycling#OC01 - Customer services</t>
  </si>
  <si>
    <t>Water Recycling#OC02 - Debt management</t>
  </si>
  <si>
    <t>Water Recycling#OC03 - Bad Debt</t>
  </si>
  <si>
    <t>Water Recycling#OC04 - Metering</t>
  </si>
  <si>
    <t>Water Recycling#OC05 - Other Operating expenditure</t>
  </si>
  <si>
    <t>Water Recycling#Operating</t>
  </si>
  <si>
    <t>Water Recycling#OPEX (Retail)</t>
  </si>
  <si>
    <t>Water Recycling#OPEX (RICS)</t>
  </si>
  <si>
    <t>Water Recycling#OPEX (Wholesale)</t>
  </si>
  <si>
    <t>Water Recycling#OPEX_REPEAT (Retail)</t>
  </si>
  <si>
    <t>Water Recycling#OPEX_REPEAT (RICS)</t>
  </si>
  <si>
    <t>Water Recycling#OPEX_REPEAT (Wholesale)</t>
  </si>
  <si>
    <t>Water Recycling#OR01 - Labour</t>
  </si>
  <si>
    <t>Water Recycling#OR02 - Replacement parts (non-infra)</t>
  </si>
  <si>
    <t>Water Recycling#OR03 - Biosolids Transport</t>
  </si>
  <si>
    <t>Water Recycling#OR04 - Chemical</t>
  </si>
  <si>
    <t>Water Recycling#OR05 - Power</t>
  </si>
  <si>
    <t>Water Recycling#OR06 - Business Rates</t>
  </si>
  <si>
    <t>Water Recycling#OR07 - Miscellaneous &amp; Other</t>
  </si>
  <si>
    <t>Water Recycling#OR08 - Environmental Licences (Water)</t>
  </si>
  <si>
    <t>Water Recycling#OR09 - Environmental Licences (Water Recycling)</t>
  </si>
  <si>
    <t>Water Recycling#OR10 - Infrastructure O&amp;M</t>
  </si>
  <si>
    <t>Water Recycling#OR11 - Scientific Services</t>
  </si>
  <si>
    <t>Water Recycling#OR12 - Meter Reading</t>
  </si>
  <si>
    <t>Water Recycling#OR13 - Contract Services</t>
  </si>
  <si>
    <t>Water Recycling#OR14 - Insurance</t>
  </si>
  <si>
    <t>Water Recycling#OR15 - Carbon reduction commitment</t>
  </si>
  <si>
    <t>Water Recycling#OR16 - Fuel</t>
  </si>
  <si>
    <t>Water Recycling#OR17 - One off cost</t>
  </si>
  <si>
    <t>Water Recycling#OR18 - Income (Biosolids)</t>
  </si>
  <si>
    <t>Water Recycling#OR19 - Income (New Development)</t>
  </si>
  <si>
    <t>Water Sites#C01 - Studies / Models</t>
  </si>
  <si>
    <t>Water Sites#C02 - Appraisals</t>
  </si>
  <si>
    <t>Water Sites#C03 - Land</t>
  </si>
  <si>
    <t>Water Sites#C04 - Civils</t>
  </si>
  <si>
    <t>Water Sites#C05 - Sewers and Mains</t>
  </si>
  <si>
    <t>Water Sites#C06 - Mech &amp; Elec</t>
  </si>
  <si>
    <t>Water Sites#C07 - Instrument and Control</t>
  </si>
  <si>
    <t>Water Sites#C08 - Other</t>
  </si>
  <si>
    <t>Water Sites#C09 - Sewers and Mains (Annual)</t>
  </si>
  <si>
    <t>Water Sites#C10 - Sewer repeat every 7 years</t>
  </si>
  <si>
    <t>Water Sites#C11 - M &amp; G</t>
  </si>
  <si>
    <t>Water Sites#C12 - Grants &amp; Contributions</t>
  </si>
  <si>
    <t>Water Sites#CAPEX</t>
  </si>
  <si>
    <t>Water Sites#CAPEX_REPEAT</t>
  </si>
  <si>
    <t>Water Sites#Capital</t>
  </si>
  <si>
    <t>Water Sites#OB01 - Power</t>
  </si>
  <si>
    <t>Water Sites#OB02 - Income treated as negative expenditure</t>
  </si>
  <si>
    <t>Water Sites#OB03 - EA Charges (abstraction/discharge)</t>
  </si>
  <si>
    <t>Water Sites#OB04 - Bulk Supply/Discharge</t>
  </si>
  <si>
    <t>Water Sites#OB05 - Renewals expensed in year (Infrastructure)</t>
  </si>
  <si>
    <t>Water Sites#OB06 - Renewals expensed in year (Non-Infrastructure)</t>
  </si>
  <si>
    <t>Water Sites#OB07 - Employment costs</t>
  </si>
  <si>
    <t>Water Sites#OB08 - H&amp;CS and network contractors</t>
  </si>
  <si>
    <t>Water Sites#OB09 - ET&amp;M</t>
  </si>
  <si>
    <t>Water Sites#OB10 - Chemicals</t>
  </si>
  <si>
    <t>Water Sites#OB11 - Rates</t>
  </si>
  <si>
    <t>Water Sites#OB12 - Initiatives (decrease in cost)</t>
  </si>
  <si>
    <t>Water Sites#OB13 - RICS</t>
  </si>
  <si>
    <t>Water Sites#OB14 - Other business cases</t>
  </si>
  <si>
    <t>Water Sites#OB15 - Other</t>
  </si>
  <si>
    <t>Water Sites#OC01 - Customer services</t>
  </si>
  <si>
    <t>Water Sites#OC02 - Debt management</t>
  </si>
  <si>
    <t>Water Sites#OC03 - Bad Debt</t>
  </si>
  <si>
    <t>Water Sites#OC04 - Metering</t>
  </si>
  <si>
    <t>Water Sites#OC05 - Other Operating expenditure</t>
  </si>
  <si>
    <t>Water Sites#Operating</t>
  </si>
  <si>
    <t>Water Sites#OPEX (Retail)</t>
  </si>
  <si>
    <t>Water Sites#OPEX (RICS)</t>
  </si>
  <si>
    <t>Water Sites#OPEX (Wholesale)</t>
  </si>
  <si>
    <t>Water Sites#OPEX_REPEAT (Retail)</t>
  </si>
  <si>
    <t>Water Sites#OPEX_REPEAT (RICS)</t>
  </si>
  <si>
    <t>Water Sites#OPEX_REPEAT (Wholesale)</t>
  </si>
  <si>
    <t>Water Sites#OR01 - Labour</t>
  </si>
  <si>
    <t>Water Sites#OR02 - Replacement parts (non-infra)</t>
  </si>
  <si>
    <t>Water Sites#OR03 - Biosolids Transport</t>
  </si>
  <si>
    <t>Water Sites#OR04 - Chemical</t>
  </si>
  <si>
    <t>Water Sites#OR05 - Power</t>
  </si>
  <si>
    <t>Water Sites#OR06 - Business Rates</t>
  </si>
  <si>
    <t>Water Sites#OR07 - Miscellaneous &amp; Other</t>
  </si>
  <si>
    <t>Water Sites#OR08 - Environmental Licences (Water)</t>
  </si>
  <si>
    <t>Water Sites#OR09 - Environmental Licences (Water Recycling)</t>
  </si>
  <si>
    <t>Water Sites#OR10 - Infrastructure O&amp;M</t>
  </si>
  <si>
    <t>Water Sites#OR11 - Scientific Services</t>
  </si>
  <si>
    <t>Water Sites#OR12 - Meter Reading</t>
  </si>
  <si>
    <t>Water Sites#OR13 - Contract Services</t>
  </si>
  <si>
    <t>Water Sites#OR14 - Insurance</t>
  </si>
  <si>
    <t>Water Sites#OR15 - Carbon reduction commitment</t>
  </si>
  <si>
    <t>Water Sites#OR16 - Fuel</t>
  </si>
  <si>
    <t>Water Sites#OR17 - One off cost</t>
  </si>
  <si>
    <t>Water Sites#OR18 - Income (Biosolids)</t>
  </si>
  <si>
    <t>Water Sites#OR19 - Income (New Development)</t>
  </si>
  <si>
    <t>Water#C01 - Studies / Models</t>
  </si>
  <si>
    <t>Water#C02 - Appraisals</t>
  </si>
  <si>
    <t>Water#C03 - Land</t>
  </si>
  <si>
    <t>Water#C04 - Civils</t>
  </si>
  <si>
    <t>Water#C05 - Sewers and Mains</t>
  </si>
  <si>
    <t>Water#C06 - Mech &amp; Elec</t>
  </si>
  <si>
    <t>Water#C07 - Instrument and Control</t>
  </si>
  <si>
    <t>Water#C08 - Other</t>
  </si>
  <si>
    <t>Water#C09 - Sewers and Mains (Annual)</t>
  </si>
  <si>
    <t>Water#C10 - Sewer repeat every 7 years</t>
  </si>
  <si>
    <t>Water#C11 - M &amp; G</t>
  </si>
  <si>
    <t>Water#C12 - Grants &amp; Contributions</t>
  </si>
  <si>
    <t>Water#CAPEX</t>
  </si>
  <si>
    <t>Water#CAPEX_REPEAT</t>
  </si>
  <si>
    <t>Water#Capital</t>
  </si>
  <si>
    <t>Water#OB01 - Power</t>
  </si>
  <si>
    <t>Water#OB02 - Income treated as negative expenditure</t>
  </si>
  <si>
    <t>Water#OB03 - EA Charges (abstraction/discharge)</t>
  </si>
  <si>
    <t>Water#OB04 - Bulk Supply/Discharge</t>
  </si>
  <si>
    <t>Water#OB05 - Renewals expensed in year (Infrastructure)</t>
  </si>
  <si>
    <t>Water#OB06 - Renewals expensed in year (Non-Infrastructure)</t>
  </si>
  <si>
    <t>Water#OB07 - Employment costs</t>
  </si>
  <si>
    <t>Water#OB08 - H&amp;CS and network contractors</t>
  </si>
  <si>
    <t>Water#OB09 - ET&amp;M</t>
  </si>
  <si>
    <t>Water#OB10 - Chemicals</t>
  </si>
  <si>
    <t>Water#OB11 - Rates</t>
  </si>
  <si>
    <t>Water#OB12 - Initiatives (decrease in cost)</t>
  </si>
  <si>
    <t>Water#OB13 - RICS</t>
  </si>
  <si>
    <t>Water#OB14 - Other business cases</t>
  </si>
  <si>
    <t>Water#OB15 - Other</t>
  </si>
  <si>
    <t>Water#OC01 - Customer services</t>
  </si>
  <si>
    <t>Water#OC02 - Debt management</t>
  </si>
  <si>
    <t>Water#OC03 - Bad Debt</t>
  </si>
  <si>
    <t>Water#OC04 - Metering</t>
  </si>
  <si>
    <t>Water#OC05 - Other Operating expenditure</t>
  </si>
  <si>
    <t>Water#Operating</t>
  </si>
  <si>
    <t>Water#OPEX (Retail)</t>
  </si>
  <si>
    <t>Water#OPEX (RICS)</t>
  </si>
  <si>
    <t>Water#OPEX (Wholesale)</t>
  </si>
  <si>
    <t>Water#OPEX_REPEAT (Retail)</t>
  </si>
  <si>
    <t>Water#OPEX_REPEAT (RICS)</t>
  </si>
  <si>
    <t>Water#OPEX_REPEAT (Wholesale)</t>
  </si>
  <si>
    <t>Water#OR01 - Labour</t>
  </si>
  <si>
    <t>Water#OR02 - Replacement parts (non-infra)</t>
  </si>
  <si>
    <t>Water#OR03 - Biosolids Transport</t>
  </si>
  <si>
    <t>Water#OR04 - Chemical</t>
  </si>
  <si>
    <t>Water#OR05 - Power</t>
  </si>
  <si>
    <t>Water#OR06 - Business Rates</t>
  </si>
  <si>
    <t>Water#OR07 - Miscellaneous &amp; Other</t>
  </si>
  <si>
    <t>Water#OR08 - Environmental Licences (Water)</t>
  </si>
  <si>
    <t>Water#OR09 - Environmental Licences (Water Recycling)</t>
  </si>
  <si>
    <t>Water#OR10 - Infrastructure O&amp;M</t>
  </si>
  <si>
    <t>Water#OR11 - Scientific Services</t>
  </si>
  <si>
    <t>Water#OR12 - Meter Reading</t>
  </si>
  <si>
    <t>Water#OR13 - Contract Services</t>
  </si>
  <si>
    <t>Water#OR14 - Insurance</t>
  </si>
  <si>
    <t>Water#OR15 - Carbon reduction commitment</t>
  </si>
  <si>
    <t>Water#OR16 - Fuel</t>
  </si>
  <si>
    <t>Water#OR17 - One off cost</t>
  </si>
  <si>
    <t>Water#OR18 - Income (Biosolids)</t>
  </si>
  <si>
    <t>Water#OR19 - Income (New Development)</t>
  </si>
  <si>
    <t>Capex_Bioresources_Enhancing</t>
  </si>
  <si>
    <t>Capex_Bioresources_Maintaining</t>
  </si>
  <si>
    <t>Capex_Raw Water Resources_Enhancing</t>
  </si>
  <si>
    <t>Capex_Raw Water Resources_Maintaining</t>
  </si>
  <si>
    <t>Capex_Sewage Collection Services_Enhancing</t>
  </si>
  <si>
    <t>Capex_Treated Water Distribution_Enhancing</t>
  </si>
  <si>
    <t>Capex_Water Treatment Works_Enhancing</t>
  </si>
  <si>
    <t>Opex_Raw Water Distribution_Enhancing</t>
  </si>
  <si>
    <t>Opex_Raw Water Distribution_Maintaining</t>
  </si>
  <si>
    <t>Opex_Sewage Collection Services_Enhancing</t>
  </si>
  <si>
    <t>Opex_Sewage Collection Services_Maintaining</t>
  </si>
  <si>
    <t>Opex_Treated Water Distribution_Maintaining</t>
  </si>
  <si>
    <t>Capex_Raw Water Distribution_Enhancing</t>
  </si>
  <si>
    <t>Opex_Bioresources_Enhancing</t>
  </si>
  <si>
    <t>Opex_Raw Water Resources_Enhancing</t>
  </si>
  <si>
    <t>Capex_Raw Water Distribution_Maintaining</t>
  </si>
  <si>
    <t>Opex_Treated Water Distribution_Enhancing</t>
  </si>
  <si>
    <t>Capex_Retail_Enhancing</t>
  </si>
  <si>
    <t>Capex_Retail_Maintaining</t>
  </si>
  <si>
    <t>Capex_Water Recycling Centres_Maintaining</t>
  </si>
  <si>
    <t>Opex_Bioresources_Maintaining</t>
  </si>
  <si>
    <t>Opex_Raw Water Resources_Maintaining</t>
  </si>
  <si>
    <t>Opex_Sewage Collection Service_Maintaining</t>
  </si>
  <si>
    <t>Capex_Sewage Collection Services_Maintaining</t>
  </si>
  <si>
    <t>Capex_Sewage Collection Service_Enhancing</t>
  </si>
  <si>
    <t>Capex_Water Treatment Works_Maintaining</t>
  </si>
  <si>
    <t>Opex_Retail_Enhancing</t>
  </si>
  <si>
    <t>Capex_Sewage Collection Service_Maintaining</t>
  </si>
  <si>
    <t>Capex_Treated Water Distribution_Maintaining</t>
  </si>
  <si>
    <t>Opex_Retail_Maintaining</t>
  </si>
  <si>
    <t>Capex_Water Recycling Centres_Enhancing</t>
  </si>
  <si>
    <t>Opex_Sewage Collection Service_Enhancing</t>
  </si>
  <si>
    <t>Opex_Water Recycling Centres_Enhancing</t>
  </si>
  <si>
    <t>Opex_Water Recycling Centres_Maintaining</t>
  </si>
  <si>
    <t>Opex_Water Treatment Works_Enhancing</t>
  </si>
  <si>
    <t>Opex_Water Treatment Works_Maintaining</t>
  </si>
  <si>
    <t>EfficiencyFactor</t>
  </si>
  <si>
    <t>Total Capex 2020-2025</t>
  </si>
  <si>
    <t>Total Opex 2020-2025</t>
  </si>
  <si>
    <t>Totex 2020-2025</t>
  </si>
  <si>
    <t>No of investments</t>
  </si>
  <si>
    <t>Price control</t>
  </si>
  <si>
    <t>Planned capex AMP7</t>
  </si>
  <si>
    <t>Planned opex AMP7</t>
  </si>
  <si>
    <t>Planned totex AMP7</t>
  </si>
  <si>
    <t>Capex 
2024-2025</t>
  </si>
  <si>
    <t>Capex 
2023-2024</t>
  </si>
  <si>
    <t>Capex 
2022-2023</t>
  </si>
  <si>
    <t>Capex 
2021-2022</t>
  </si>
  <si>
    <t>Capex 
2020-2021</t>
  </si>
  <si>
    <t>Opex
 2020-2021</t>
  </si>
  <si>
    <t>Opex
2021-2022</t>
  </si>
  <si>
    <t>Opex
 2022-2023</t>
  </si>
  <si>
    <t>Opex 
2023-2024</t>
  </si>
  <si>
    <t>Opex
 2024-2025</t>
  </si>
  <si>
    <t>Mapping to line in WS2/WWS2</t>
  </si>
  <si>
    <t>Seweage Collection</t>
  </si>
  <si>
    <t>Seweage Treatment</t>
  </si>
  <si>
    <t>Lines 18 and 57</t>
  </si>
  <si>
    <t>Lines 17 and 56</t>
  </si>
  <si>
    <t>Lines 21 and 68</t>
  </si>
  <si>
    <t>Lines 18/19 and 65/66</t>
  </si>
  <si>
    <t>Lines 10 and 57</t>
  </si>
  <si>
    <t>Lines 12 and 59</t>
  </si>
  <si>
    <t>Lines 9 and 56</t>
  </si>
  <si>
    <t>Summary of Amber schemes in WINEP at IAP</t>
  </si>
  <si>
    <t>Correct as at 22.3.19</t>
  </si>
  <si>
    <t>WINEP Unique ID</t>
  </si>
  <si>
    <t>ANH Portfolio</t>
  </si>
  <si>
    <t>7AW200360</t>
  </si>
  <si>
    <t>7AW200371</t>
  </si>
  <si>
    <t>7AW200391</t>
  </si>
  <si>
    <t>7AW200395</t>
  </si>
  <si>
    <t>7AW200408</t>
  </si>
  <si>
    <t>7AW200430</t>
  </si>
  <si>
    <t>7AW200450</t>
  </si>
  <si>
    <t>7AW200463</t>
  </si>
  <si>
    <t>7AW200494</t>
  </si>
  <si>
    <t>7AW200514</t>
  </si>
  <si>
    <t>7AW200522</t>
  </si>
  <si>
    <t>7AW200531</t>
  </si>
  <si>
    <t>7AW200535</t>
  </si>
  <si>
    <t>7AW200542</t>
  </si>
  <si>
    <t>7AW200552</t>
  </si>
  <si>
    <t>7AW200556</t>
  </si>
  <si>
    <t>7AW200562</t>
  </si>
  <si>
    <t>7AW200565</t>
  </si>
  <si>
    <t>7AW200577</t>
  </si>
  <si>
    <t>7AW200626</t>
  </si>
  <si>
    <t>7AW200634</t>
  </si>
  <si>
    <t>7AW200637</t>
  </si>
  <si>
    <t>7AW200667</t>
  </si>
  <si>
    <t>7AW200689</t>
  </si>
  <si>
    <t>7AW200692</t>
  </si>
  <si>
    <t>7AW200712</t>
  </si>
  <si>
    <t>7AW200716</t>
  </si>
  <si>
    <t>7AW200720</t>
  </si>
  <si>
    <t>7AW200751</t>
  </si>
  <si>
    <t>7AW200755</t>
  </si>
  <si>
    <t>7AW200768</t>
  </si>
  <si>
    <t>7AW200772</t>
  </si>
  <si>
    <t>7AW200775</t>
  </si>
  <si>
    <t>7AW200778</t>
  </si>
  <si>
    <t>7AW200794</t>
  </si>
  <si>
    <t>7AW200802</t>
  </si>
  <si>
    <t>7AW200839</t>
  </si>
  <si>
    <t>7AW300477</t>
  </si>
  <si>
    <t>7AW200858</t>
  </si>
  <si>
    <t>7AW200885</t>
  </si>
  <si>
    <t>7AW200889</t>
  </si>
  <si>
    <t>7AW200914</t>
  </si>
  <si>
    <t>7AW200931</t>
  </si>
  <si>
    <t>7AW200939</t>
  </si>
  <si>
    <t>7AW200943</t>
  </si>
  <si>
    <t>7AW200947</t>
  </si>
  <si>
    <t>7AW200971</t>
  </si>
  <si>
    <t>7AW200991</t>
  </si>
  <si>
    <t>7AW200995</t>
  </si>
  <si>
    <t>7AW201014</t>
  </si>
  <si>
    <t>7AW201022</t>
  </si>
  <si>
    <t>7AW201033</t>
  </si>
  <si>
    <t>7AW201041</t>
  </si>
  <si>
    <t>7AW201045</t>
  </si>
  <si>
    <t>7AW201051</t>
  </si>
  <si>
    <t>7AW201055</t>
  </si>
  <si>
    <t>7AW201061</t>
  </si>
  <si>
    <t>7AW201065</t>
  </si>
  <si>
    <t>7AW201069</t>
  </si>
  <si>
    <t>7AW201084</t>
  </si>
  <si>
    <t>7AW201087</t>
  </si>
  <si>
    <t>7AW201090</t>
  </si>
  <si>
    <t>7AW201093</t>
  </si>
  <si>
    <t>7AW201106</t>
  </si>
  <si>
    <t>7AW201119</t>
  </si>
  <si>
    <t>7AW201126</t>
  </si>
  <si>
    <t>7AW201138</t>
  </si>
  <si>
    <t>7AW201148</t>
  </si>
  <si>
    <t>7AW201153</t>
  </si>
  <si>
    <t>7AW201159</t>
  </si>
  <si>
    <t>7AW201163</t>
  </si>
  <si>
    <t>7AW201170</t>
  </si>
  <si>
    <t>7AW201174</t>
  </si>
  <si>
    <t>7AW201187</t>
  </si>
  <si>
    <t>7AW201195</t>
  </si>
  <si>
    <t>7AW201204</t>
  </si>
  <si>
    <t>7AW201225</t>
  </si>
  <si>
    <t>7AW201240</t>
  </si>
  <si>
    <t>7AW201244</t>
  </si>
  <si>
    <t>7AW201259</t>
  </si>
  <si>
    <t>7AW201263</t>
  </si>
  <si>
    <t>7AW201271</t>
  </si>
  <si>
    <t>7AW201281</t>
  </si>
  <si>
    <t>7AW201285</t>
  </si>
  <si>
    <t>7AW201309</t>
  </si>
  <si>
    <t>7AW201335</t>
  </si>
  <si>
    <t>7AW201340</t>
  </si>
  <si>
    <t>7AW201348</t>
  </si>
  <si>
    <t>7AW201352</t>
  </si>
  <si>
    <t>7AW201356</t>
  </si>
  <si>
    <t>7AW201362</t>
  </si>
  <si>
    <t>7AW201389</t>
  </si>
  <si>
    <t>7AW201406</t>
  </si>
  <si>
    <t>7AW201430</t>
  </si>
  <si>
    <t>7AW201439</t>
  </si>
  <si>
    <t>7AW201444</t>
  </si>
  <si>
    <t>7AW201445</t>
  </si>
  <si>
    <t>7AW201456</t>
  </si>
  <si>
    <t>7AW201473</t>
  </si>
  <si>
    <t>7AW201477</t>
  </si>
  <si>
    <t>7AW201502</t>
  </si>
  <si>
    <t>7AW201519</t>
  </si>
  <si>
    <t>7AW201557</t>
  </si>
  <si>
    <t>7AW201564</t>
  </si>
  <si>
    <t>7AW201582</t>
  </si>
  <si>
    <t>7AW201586</t>
  </si>
  <si>
    <t>7AW201608</t>
  </si>
  <si>
    <t>7AW201612</t>
  </si>
  <si>
    <t>7AW201615</t>
  </si>
  <si>
    <t>7AW201629</t>
  </si>
  <si>
    <t>7AW201640</t>
  </si>
  <si>
    <t>7AW201644</t>
  </si>
  <si>
    <t>7AW201651</t>
  </si>
  <si>
    <t>7AW201656</t>
  </si>
  <si>
    <t>7AW201668</t>
  </si>
  <si>
    <t>7AW201675</t>
  </si>
  <si>
    <t>7AW201689</t>
  </si>
  <si>
    <t>7AW201733</t>
  </si>
  <si>
    <t>7AW201738</t>
  </si>
  <si>
    <t>7AW201754</t>
  </si>
  <si>
    <t>7AW201757</t>
  </si>
  <si>
    <t>7AW201774</t>
  </si>
  <si>
    <t>7AW201778</t>
  </si>
  <si>
    <t>7AW201781</t>
  </si>
  <si>
    <t>7AW201829</t>
  </si>
  <si>
    <t>7AW201830</t>
  </si>
  <si>
    <t>7AW201844</t>
  </si>
  <si>
    <t>7AW201861</t>
  </si>
  <si>
    <t>7AW201871</t>
  </si>
  <si>
    <t>7AW201945</t>
  </si>
  <si>
    <t>7AW101744</t>
  </si>
  <si>
    <t>7AW101752</t>
  </si>
  <si>
    <t>7AW101756</t>
  </si>
  <si>
    <t>7AW101750</t>
  </si>
  <si>
    <t>7AW101783</t>
  </si>
  <si>
    <t>7AW201960</t>
  </si>
  <si>
    <t>7AW201963</t>
  </si>
  <si>
    <t>7AW201964</t>
  </si>
  <si>
    <t>7AW201966</t>
  </si>
  <si>
    <t>7AW201968</t>
  </si>
  <si>
    <t>7AW201969</t>
  </si>
  <si>
    <t>7AW201980</t>
  </si>
  <si>
    <t>7AW201983</t>
  </si>
  <si>
    <t>7AW101757</t>
  </si>
  <si>
    <t>7AW202005</t>
  </si>
  <si>
    <t>7AW202008</t>
  </si>
  <si>
    <t>7AW202016</t>
  </si>
  <si>
    <t>7AW202017</t>
  </si>
  <si>
    <t>7AW202019</t>
  </si>
  <si>
    <t>7AW202023</t>
  </si>
  <si>
    <t>7AW202024</t>
  </si>
  <si>
    <t>7AW202026</t>
  </si>
  <si>
    <t>7AW202031</t>
  </si>
  <si>
    <t>7AW202033</t>
  </si>
  <si>
    <t>7AW202034</t>
  </si>
  <si>
    <t>7AW202036</t>
  </si>
  <si>
    <t>7AW202039</t>
  </si>
  <si>
    <t>7AW202040</t>
  </si>
  <si>
    <t>7AW202045</t>
  </si>
  <si>
    <t>7AW202049</t>
  </si>
  <si>
    <t>7AW202055</t>
  </si>
  <si>
    <t>7AW202056</t>
  </si>
  <si>
    <t>7AW202061</t>
  </si>
  <si>
    <t>7AW202063</t>
  </si>
  <si>
    <t>7AW202068</t>
  </si>
  <si>
    <t>7AW202074</t>
  </si>
  <si>
    <t>7AW202078</t>
  </si>
  <si>
    <t>7AW202085</t>
  </si>
  <si>
    <t>7AW202086</t>
  </si>
  <si>
    <t>7AW202089</t>
  </si>
  <si>
    <t>7AW202091</t>
  </si>
  <si>
    <t>7AW202103</t>
  </si>
  <si>
    <t>7AW202113</t>
  </si>
  <si>
    <t>7AW202125</t>
  </si>
  <si>
    <t>7AW202135</t>
  </si>
  <si>
    <t>7AW202139</t>
  </si>
  <si>
    <t>7AW202140</t>
  </si>
  <si>
    <t>7AW202141</t>
  </si>
  <si>
    <t>7AW202145</t>
  </si>
  <si>
    <t>7AW202146</t>
  </si>
  <si>
    <t>7AW202147</t>
  </si>
  <si>
    <t>7AW202150</t>
  </si>
  <si>
    <t>7AW202151</t>
  </si>
  <si>
    <t>7AW202152</t>
  </si>
  <si>
    <t>7AW202159</t>
  </si>
  <si>
    <t>7AW202175</t>
  </si>
  <si>
    <t>7AW202203</t>
  </si>
  <si>
    <t>7AW100085</t>
  </si>
  <si>
    <t>7AW100086</t>
  </si>
  <si>
    <t>7AW100087</t>
  </si>
  <si>
    <t>7AW100088</t>
  </si>
  <si>
    <t>7AW100091</t>
  </si>
  <si>
    <t>7AW100092</t>
  </si>
  <si>
    <t>7AW100090</t>
  </si>
  <si>
    <t>7AW100093</t>
  </si>
  <si>
    <t>7AW100270</t>
  </si>
  <si>
    <t>7AW100272</t>
  </si>
  <si>
    <t>7AW200053</t>
  </si>
  <si>
    <t>7AW200054</t>
  </si>
  <si>
    <t>7AW200057</t>
  </si>
  <si>
    <t>7AW200058</t>
  </si>
  <si>
    <t>7AW200061</t>
  </si>
  <si>
    <t>7AW200062</t>
  </si>
  <si>
    <t>7AW200063</t>
  </si>
  <si>
    <t>7AW200064</t>
  </si>
  <si>
    <t>7AW200066</t>
  </si>
  <si>
    <t>7AW200067</t>
  </si>
  <si>
    <t>7AW200068</t>
  </si>
  <si>
    <t>7AW200069</t>
  </si>
  <si>
    <t>7AW200072</t>
  </si>
  <si>
    <t>7AW200073</t>
  </si>
  <si>
    <t>7AW200074</t>
  </si>
  <si>
    <t>7AW200077</t>
  </si>
  <si>
    <t>7AW200078</t>
  </si>
  <si>
    <t>7AW200081</t>
  </si>
  <si>
    <t>7AW200083</t>
  </si>
  <si>
    <t>7AW200084</t>
  </si>
  <si>
    <t>7AW200088</t>
  </si>
  <si>
    <t>7AW200091</t>
  </si>
  <si>
    <t>7AW200092</t>
  </si>
  <si>
    <t>7AW200093</t>
  </si>
  <si>
    <t>7AW200095</t>
  </si>
  <si>
    <t>7AW200097</t>
  </si>
  <si>
    <t>7AW200098</t>
  </si>
  <si>
    <t>7AW200099</t>
  </si>
  <si>
    <t>7AW200100</t>
  </si>
  <si>
    <t>7AW200103</t>
  </si>
  <si>
    <t>7AW200105</t>
  </si>
  <si>
    <t>7AW200109</t>
  </si>
  <si>
    <t>7AW200110</t>
  </si>
  <si>
    <t>7AW200112</t>
  </si>
  <si>
    <t>7AW200116</t>
  </si>
  <si>
    <t>7AW200118</t>
  </si>
  <si>
    <t>7AW200119</t>
  </si>
  <si>
    <t>7AW200120</t>
  </si>
  <si>
    <t>7AW200121</t>
  </si>
  <si>
    <t>7AW200122</t>
  </si>
  <si>
    <t>7AW200123</t>
  </si>
  <si>
    <t>7AW200127</t>
  </si>
  <si>
    <t>7AW200143</t>
  </si>
  <si>
    <t>7AW200144</t>
  </si>
  <si>
    <t>7AW200145</t>
  </si>
  <si>
    <t>7AW200147</t>
  </si>
  <si>
    <t>7AW200164</t>
  </si>
  <si>
    <t>7AW200166</t>
  </si>
  <si>
    <t>7AW200167</t>
  </si>
  <si>
    <t>7AW200169</t>
  </si>
  <si>
    <t>7AW200170</t>
  </si>
  <si>
    <t>7AW200172</t>
  </si>
  <si>
    <t>7AW200173</t>
  </si>
  <si>
    <t>7AW200175</t>
  </si>
  <si>
    <t>7AW200176</t>
  </si>
  <si>
    <t>7AW200178</t>
  </si>
  <si>
    <t>7AW200179</t>
  </si>
  <si>
    <t>7AW200182</t>
  </si>
  <si>
    <t>7AW200201</t>
  </si>
  <si>
    <t>7AW200202</t>
  </si>
  <si>
    <t>7AW200206</t>
  </si>
  <si>
    <t>7AW200207</t>
  </si>
  <si>
    <t>7AW200208</t>
  </si>
  <si>
    <t>7AW200209</t>
  </si>
  <si>
    <t>7AW200210</t>
  </si>
  <si>
    <t>7AW200211</t>
  </si>
  <si>
    <t>7AW200212</t>
  </si>
  <si>
    <t>7AW200213</t>
  </si>
  <si>
    <t>7AW200214</t>
  </si>
  <si>
    <t>7AW200216</t>
  </si>
  <si>
    <t>7AW200217</t>
  </si>
  <si>
    <t>7AW200228</t>
  </si>
  <si>
    <t>7AW201925</t>
  </si>
  <si>
    <t>7AW201926</t>
  </si>
  <si>
    <t>7AW201928</t>
  </si>
  <si>
    <t>7AW201929</t>
  </si>
  <si>
    <t>7AW201930</t>
  </si>
  <si>
    <t>7AW201931</t>
  </si>
  <si>
    <t>7AW201932</t>
  </si>
  <si>
    <t>7AW201933</t>
  </si>
  <si>
    <t>7AW201934</t>
  </si>
  <si>
    <t>7AW201936</t>
  </si>
  <si>
    <t>7AW201937</t>
  </si>
  <si>
    <t>7AW201938</t>
  </si>
  <si>
    <t>7AW201939</t>
  </si>
  <si>
    <t>7AW201940</t>
  </si>
  <si>
    <t>7AW300467</t>
  </si>
  <si>
    <t>7AW200151</t>
  </si>
  <si>
    <t>7AW300060, 7AW300468</t>
  </si>
  <si>
    <t>7AW300067, 7AW300457</t>
  </si>
  <si>
    <t xml:space="preserve">7AW300063, 7AW300064, 7AW300065, 7AW300070,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</si>
</sst>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_ ;[Red]\-#,##0.0\ "/>
    <numFmt numFmtId="165" formatCode="0.000"/>
    <numFmt numFmtId="166" formatCode="_-* #,##0.000_-;\-* #,##0.000_-;_-* &quot;-&quot;???_-;_-@_-"/>
    <numFmt numFmtId="167" formatCode="#,##0_);\(#,##0\);&quot;-  &quot;;&quot; &quot;@&quot; &quot;"/>
    <numFmt numFmtId="168" formatCode="#,##0.0000_);\(#,##0.0000\);&quot;-  &quot;;&quot; &quot;@&quot; &quot;"/>
    <numFmt numFmtId="169" formatCode="0.00%_);\-0.00%_);&quot;-  &quot;;&quot; &quot;@&quot; &quot;"/>
    <numFmt numFmtId="170" formatCode="dd\ mmm\ yyyy_);\(###0\);&quot;-  &quot;;&quot; &quot;@&quot; &quot;"/>
    <numFmt numFmtId="171" formatCode="dd\ mmm\ yy_);\(###0\);&quot;-  &quot;;&quot; &quot;@&quot; &quot;"/>
    <numFmt numFmtId="172" formatCode="###0_);\(###0\);&quot;-  &quot;;&quot; &quot;@&quot; &quot;"/>
    <numFmt numFmtId="173" formatCode="&quot;£&quot;#,##0.00"/>
    <numFmt numFmtId="174" formatCode="#,##0_ ;[Red]\-#,##0\ "/>
  </numFmts>
  <fonts count="4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5"/>
      <color theme="0"/>
      <name val="Franklin Gothic Demi"/>
      <family val="2"/>
    </font>
    <font>
      <sz val="10"/>
      <color rgb="FF0078C9"/>
      <name val="Franklin Gothic Dem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Gill Sans MT"/>
      <family val="2"/>
    </font>
    <font>
      <sz val="10"/>
      <color theme="0"/>
      <name val="Gill Sans MT"/>
      <family val="2"/>
    </font>
    <font>
      <sz val="10"/>
      <color theme="1"/>
      <name val="Gill Sans MT"/>
      <family val="2"/>
    </font>
    <font>
      <sz val="10"/>
      <color theme="8"/>
      <name val="Gill Sans MT"/>
      <family val="2"/>
    </font>
    <font>
      <sz val="10"/>
      <color theme="1"/>
      <name val="Franklin Gothic Demi"/>
      <family val="2"/>
    </font>
    <font>
      <u/>
      <sz val="8"/>
      <color theme="1"/>
      <name val="Arial"/>
      <family val="2"/>
    </font>
    <font>
      <sz val="10"/>
      <color rgb="FF000000"/>
      <name val="Arial"/>
      <family val="2"/>
    </font>
    <font>
      <sz val="15"/>
      <name val="Franklin Gothic Demi"/>
      <family val="2"/>
    </font>
    <font>
      <sz val="8"/>
      <color rgb="FF0078C9"/>
      <name val="Franklin Gothic Demi"/>
      <family val="2"/>
    </font>
    <font>
      <b/>
      <sz val="14"/>
      <color rgb="FF990099"/>
      <name val="Verdan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A32020"/>
      <name val="Arial"/>
      <family val="2"/>
    </font>
    <font>
      <sz val="10"/>
      <color theme="0"/>
      <name val="Arial"/>
      <family val="2"/>
    </font>
    <font>
      <sz val="12"/>
      <name val="Arial MT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8"/>
      <name val="Arial MT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ahoma"/>
      <family val="2"/>
    </font>
    <font>
      <sz val="11"/>
      <color indexed="8"/>
      <name val="Verdana"/>
      <family val="2"/>
    </font>
    <font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479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rgb="FFFCEABF"/>
        <bgColor indexed="64"/>
      </patternFill>
    </fill>
    <fill>
      <patternFill patternType="solid">
        <fgColor rgb="FFBFDDF1"/>
        <bgColor indexed="64"/>
      </patternFill>
    </fill>
    <fill>
      <patternFill patternType="lightUp"/>
    </fill>
    <fill>
      <patternFill patternType="lightUp">
        <bgColor rgb="FFFCEABF"/>
      </patternFill>
    </fill>
    <fill>
      <patternFill patternType="lightUp">
        <bgColor rgb="FFBFDDF1"/>
      </patternFill>
    </fill>
    <fill>
      <patternFill patternType="lightUp">
        <bgColor theme="4" tint="0.59999389629810485"/>
      </patternFill>
    </fill>
    <fill>
      <patternFill patternType="solid">
        <fgColor rgb="FFF2BF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FE4819"/>
        <bgColor indexed="64"/>
      </patternFill>
    </fill>
    <fill>
      <patternFill patternType="solid">
        <fgColor rgb="FFF7BF40"/>
        <bgColor indexed="64"/>
      </patternFill>
    </fill>
    <fill>
      <patternFill patternType="solid">
        <fgColor rgb="FF719500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57362"/>
      </left>
      <right/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/>
      <right/>
      <top style="medium">
        <color rgb="FF857362"/>
      </top>
      <bottom style="medium">
        <color rgb="FF857362"/>
      </bottom>
      <diagonal/>
    </border>
    <border>
      <left/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/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/>
      <top style="thin">
        <color rgb="FF857362"/>
      </top>
      <bottom style="thin">
        <color rgb="FF857362"/>
      </bottom>
      <diagonal/>
    </border>
    <border>
      <left/>
      <right/>
      <top style="thin">
        <color rgb="FF857362"/>
      </top>
      <bottom style="thin">
        <color rgb="FF857362"/>
      </bottom>
      <diagonal/>
    </border>
    <border>
      <left/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medium">
        <color rgb="FF857362"/>
      </bottom>
      <diagonal/>
    </border>
    <border>
      <left style="medium">
        <color rgb="FF857362"/>
      </left>
      <right/>
      <top style="thin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thin">
        <color rgb="FF857362"/>
      </bottom>
      <diagonal/>
    </border>
    <border>
      <left style="thin">
        <color rgb="FF857362"/>
      </left>
      <right/>
      <top style="thin">
        <color rgb="FF857362"/>
      </top>
      <bottom style="thin">
        <color rgb="FF857362"/>
      </bottom>
      <diagonal/>
    </border>
    <border>
      <left style="thin">
        <color rgb="FF857362"/>
      </left>
      <right/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/>
      <diagonal/>
    </border>
    <border>
      <left style="medium">
        <color rgb="FF857362"/>
      </left>
      <right style="thin">
        <color rgb="FF857362"/>
      </right>
      <top/>
      <bottom style="thin">
        <color rgb="FF857362"/>
      </bottom>
      <diagonal/>
    </border>
    <border>
      <left style="medium">
        <color rgb="FF857362"/>
      </left>
      <right/>
      <top/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/>
      <bottom style="thin">
        <color rgb="FF857362"/>
      </bottom>
      <diagonal/>
    </border>
    <border>
      <left style="medium">
        <color rgb="FF857362"/>
      </left>
      <right/>
      <top style="medium">
        <color rgb="FF857362"/>
      </top>
      <bottom/>
      <diagonal/>
    </border>
    <border>
      <left/>
      <right style="thin">
        <color rgb="FF857362"/>
      </right>
      <top style="medium">
        <color rgb="FF857362"/>
      </top>
      <bottom/>
      <diagonal/>
    </border>
    <border>
      <left/>
      <right style="thin">
        <color rgb="FF857362"/>
      </right>
      <top/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/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/>
      <bottom style="medium">
        <color rgb="FF857362"/>
      </bottom>
      <diagonal/>
    </border>
    <border>
      <left style="thin">
        <color rgb="FF8573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rgb="FF8573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8573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rgb="FF857362"/>
      </top>
      <bottom/>
      <diagonal/>
    </border>
    <border>
      <left style="thin">
        <color rgb="FF857362"/>
      </left>
      <right style="medium">
        <color theme="2" tint="-0.4999847407452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theme="2" tint="-0.4999847407452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theme="2" tint="-0.499984740745262"/>
      </right>
      <top style="thin">
        <color rgb="FF857362"/>
      </top>
      <bottom style="medium">
        <color rgb="FF857362"/>
      </bottom>
      <diagonal/>
    </border>
    <border>
      <left style="medium">
        <color rgb="FF857362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medium">
        <color rgb="FF8573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rgb="FF857362"/>
      </right>
      <top style="thin">
        <color rgb="FF857362"/>
      </top>
      <bottom style="medium">
        <color rgb="FF8573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rgb="FF857362"/>
      </left>
      <right style="medium">
        <color theme="2" tint="-0.4999847407452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theme="2" tint="-0.4999847407452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theme="2" tint="-0.4999847407452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theme="2" tint="-0.499984740745262"/>
      </right>
      <top style="medium">
        <color rgb="FF857362"/>
      </top>
      <bottom style="medium">
        <color rgb="FF857362"/>
      </bottom>
      <diagonal/>
    </border>
    <border>
      <left/>
      <right/>
      <top style="medium">
        <color rgb="FF857362"/>
      </top>
      <bottom style="thin">
        <color rgb="FF857362"/>
      </bottom>
      <diagonal/>
    </border>
    <border>
      <left/>
      <right/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thin">
        <color indexed="64"/>
      </bottom>
      <diagonal/>
    </border>
    <border>
      <left style="thin">
        <color rgb="FF857362"/>
      </left>
      <right style="thin">
        <color rgb="FF857362"/>
      </right>
      <top style="thin">
        <color indexed="64"/>
      </top>
      <bottom style="medium">
        <color rgb="FF8573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857362"/>
      </left>
      <right style="thick">
        <color rgb="FF857362"/>
      </right>
      <top style="thick">
        <color rgb="FF857362"/>
      </top>
      <bottom style="thick">
        <color rgb="FF857362"/>
      </bottom>
      <diagonal/>
    </border>
    <border>
      <left/>
      <right style="thin">
        <color indexed="64"/>
      </right>
      <top/>
      <bottom/>
      <diagonal/>
    </border>
  </borders>
  <cellStyleXfs count="5385">
    <xf numFmtId="0" fontId="0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>
      <alignment vertical="top"/>
    </xf>
    <xf numFmtId="0" fontId="8" fillId="0" borderId="0"/>
    <xf numFmtId="0" fontId="4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0" fontId="7" fillId="0" borderId="0"/>
    <xf numFmtId="0" fontId="5" fillId="0" borderId="0">
      <alignment vertical="top"/>
    </xf>
    <xf numFmtId="0" fontId="3" fillId="0" borderId="0"/>
    <xf numFmtId="43" fontId="7" fillId="0" borderId="0" applyFont="0" applyFill="0" applyBorder="0" applyAlignment="0" applyProtection="0"/>
    <xf numFmtId="0" fontId="2" fillId="0" borderId="0"/>
    <xf numFmtId="0" fontId="2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169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0" fontId="27" fillId="0" borderId="0"/>
    <xf numFmtId="0" fontId="8" fillId="0" borderId="0"/>
    <xf numFmtId="167" fontId="8" fillId="0" borderId="0" applyFont="0" applyFill="0" applyBorder="0" applyProtection="0">
      <alignment vertical="top"/>
    </xf>
    <xf numFmtId="0" fontId="28" fillId="0" borderId="0" applyNumberFormat="0" applyFill="0" applyAlignment="0"/>
    <xf numFmtId="43" fontId="8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12" fillId="13" borderId="57" applyNumberFormat="0" applyFont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Protection="0">
      <alignment horizontal="right" vertical="top"/>
    </xf>
    <xf numFmtId="43" fontId="7" fillId="0" borderId="0" applyFont="0" applyFill="0" applyBorder="0" applyAlignment="0" applyProtection="0"/>
    <xf numFmtId="168" fontId="8" fillId="0" borderId="0" applyFont="0" applyFill="0" applyBorder="0" applyProtection="0">
      <alignment vertical="top"/>
    </xf>
    <xf numFmtId="0" fontId="30" fillId="0" borderId="0"/>
    <xf numFmtId="0" fontId="4" fillId="0" borderId="0">
      <alignment vertical="top"/>
    </xf>
    <xf numFmtId="0" fontId="8" fillId="0" borderId="0"/>
    <xf numFmtId="0" fontId="8" fillId="0" borderId="0"/>
    <xf numFmtId="0" fontId="31" fillId="0" borderId="0" applyNumberFormat="0" applyFill="0" applyBorder="0" applyAlignment="0" applyProtection="0"/>
    <xf numFmtId="0" fontId="8" fillId="0" borderId="0"/>
    <xf numFmtId="0" fontId="22" fillId="0" borderId="0" applyNumberFormat="0" applyBorder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8" fillId="0" borderId="0" applyFont="0" applyFill="0" applyBorder="0" applyProtection="0">
      <alignment vertical="top"/>
    </xf>
    <xf numFmtId="171" fontId="8" fillId="0" borderId="0" applyFont="0" applyFill="0" applyBorder="0" applyProtection="0">
      <alignment vertical="top"/>
    </xf>
    <xf numFmtId="172" fontId="8" fillId="0" borderId="0" applyFont="0" applyFill="0" applyBorder="0" applyProtection="0">
      <alignment vertical="top"/>
    </xf>
    <xf numFmtId="173" fontId="9" fillId="3" borderId="0" applyNumberFormat="0">
      <alignment horizontal="left"/>
    </xf>
    <xf numFmtId="0" fontId="10" fillId="4" borderId="0" applyNumberFormat="0"/>
    <xf numFmtId="0" fontId="14" fillId="14" borderId="0" applyBorder="0"/>
    <xf numFmtId="164" fontId="13" fillId="15" borderId="0">
      <alignment horizontal="right" vertical="center"/>
    </xf>
    <xf numFmtId="0" fontId="13" fillId="6" borderId="14">
      <alignment horizontal="right" vertical="center" wrapText="1"/>
    </xf>
    <xf numFmtId="0" fontId="13" fillId="11" borderId="14">
      <alignment horizontal="right" vertical="center" wrapText="1"/>
    </xf>
    <xf numFmtId="0" fontId="10" fillId="4" borderId="14">
      <alignment horizontal="center" vertical="center" wrapText="1"/>
    </xf>
    <xf numFmtId="0" fontId="20" fillId="5" borderId="58">
      <alignment horizontal="left" vertical="center" wrapText="1"/>
    </xf>
    <xf numFmtId="164" fontId="29" fillId="16" borderId="0">
      <alignment horizontal="right" vertical="center"/>
    </xf>
    <xf numFmtId="0" fontId="9" fillId="3" borderId="14">
      <alignment horizontal="left" vertical="center" wrapText="1" readingOrder="1"/>
    </xf>
    <xf numFmtId="0" fontId="13" fillId="5" borderId="14">
      <alignment horizontal="right" vertical="center" wrapText="1"/>
    </xf>
    <xf numFmtId="0" fontId="29" fillId="14" borderId="14">
      <alignment horizontal="right" vertical="center" wrapText="1"/>
    </xf>
    <xf numFmtId="0" fontId="13" fillId="0" borderId="14">
      <alignment horizontal="left" vertical="center" wrapText="1"/>
    </xf>
    <xf numFmtId="174" fontId="29" fillId="17" borderId="0">
      <alignment horizontal="right"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169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18" borderId="0"/>
    <xf numFmtId="0" fontId="31" fillId="0" borderId="0" applyNumberFormat="0" applyFill="0" applyBorder="0" applyAlignment="0" applyProtection="0"/>
    <xf numFmtId="0" fontId="33" fillId="0" borderId="0"/>
    <xf numFmtId="0" fontId="4" fillId="0" borderId="0"/>
    <xf numFmtId="0" fontId="40" fillId="0" borderId="0"/>
    <xf numFmtId="0" fontId="40" fillId="0" borderId="0"/>
    <xf numFmtId="0" fontId="27" fillId="0" borderId="0"/>
    <xf numFmtId="0" fontId="8" fillId="0" borderId="0"/>
    <xf numFmtId="0" fontId="7" fillId="0" borderId="0"/>
    <xf numFmtId="0" fontId="8" fillId="0" borderId="0"/>
    <xf numFmtId="0" fontId="7" fillId="0" borderId="0"/>
    <xf numFmtId="40" fontId="34" fillId="12" borderId="0">
      <alignment horizontal="right"/>
    </xf>
    <xf numFmtId="0" fontId="35" fillId="12" borderId="0">
      <alignment horizontal="right"/>
    </xf>
    <xf numFmtId="0" fontId="36" fillId="12" borderId="59"/>
    <xf numFmtId="0" fontId="36" fillId="0" borderId="0" applyBorder="0">
      <alignment horizontal="centerContinuous"/>
    </xf>
    <xf numFmtId="0" fontId="37" fillId="0" borderId="0" applyBorder="0">
      <alignment horizontal="centerContinuous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169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0" fontId="8" fillId="0" borderId="0"/>
    <xf numFmtId="9" fontId="7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167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  <xf numFmtId="167" fontId="8" fillId="0" borderId="0" applyFont="0" applyFill="0" applyBorder="0" applyProtection="0">
      <alignment vertical="top"/>
    </xf>
    <xf numFmtId="167" fontId="8" fillId="0" borderId="0" applyFont="0" applyFill="0" applyBorder="0" applyProtection="0">
      <alignment vertical="top"/>
    </xf>
    <xf numFmtId="167" fontId="8" fillId="0" borderId="0" applyFont="0" applyFill="0" applyBorder="0" applyProtection="0">
      <alignment vertical="top"/>
    </xf>
    <xf numFmtId="167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6">
    <xf numFmtId="0" fontId="0" fillId="0" borderId="0" xfId="0"/>
    <xf numFmtId="0" fontId="0" fillId="2" borderId="0" xfId="0" applyFill="1"/>
    <xf numFmtId="0" fontId="9" fillId="3" borderId="0" xfId="3" applyFont="1" applyFill="1" applyAlignment="1">
      <alignment horizontal="right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9" fillId="3" borderId="0" xfId="3" applyFont="1" applyFill="1" applyAlignment="1">
      <alignment vertical="center"/>
    </xf>
    <xf numFmtId="0" fontId="16" fillId="2" borderId="0" xfId="9" applyFont="1" applyFill="1" applyAlignment="1">
      <alignment vertical="center"/>
    </xf>
    <xf numFmtId="0" fontId="17" fillId="2" borderId="0" xfId="9" applyFont="1" applyFill="1" applyAlignment="1">
      <alignment vertical="center"/>
    </xf>
    <xf numFmtId="0" fontId="18" fillId="2" borderId="0" xfId="9" applyFont="1" applyFill="1"/>
    <xf numFmtId="0" fontId="18" fillId="2" borderId="0" xfId="9" applyFont="1" applyFill="1" applyAlignment="1">
      <alignment vertical="center"/>
    </xf>
    <xf numFmtId="0" fontId="10" fillId="4" borderId="25" xfId="3" applyFont="1" applyFill="1" applyBorder="1" applyAlignment="1">
      <alignment horizontal="center" vertical="center" wrapText="1"/>
    </xf>
    <xf numFmtId="0" fontId="19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center" vertical="center" wrapText="1"/>
    </xf>
    <xf numFmtId="0" fontId="10" fillId="4" borderId="30" xfId="3" applyFont="1" applyFill="1" applyBorder="1" applyAlignment="1">
      <alignment horizontal="center" vertical="center"/>
    </xf>
    <xf numFmtId="0" fontId="10" fillId="4" borderId="9" xfId="3" applyFont="1" applyFill="1" applyBorder="1" applyAlignment="1">
      <alignment vertical="center"/>
    </xf>
    <xf numFmtId="0" fontId="10" fillId="2" borderId="0" xfId="3" applyFont="1" applyFill="1" applyAlignment="1">
      <alignment vertical="center"/>
    </xf>
    <xf numFmtId="0" fontId="14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15" fillId="0" borderId="14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20" fillId="0" borderId="14" xfId="3" applyFont="1" applyBorder="1" applyAlignment="1">
      <alignment vertical="center"/>
    </xf>
    <xf numFmtId="0" fontId="21" fillId="0" borderId="24" xfId="3" applyFont="1" applyBorder="1" applyAlignment="1">
      <alignment vertical="center"/>
    </xf>
    <xf numFmtId="0" fontId="11" fillId="2" borderId="24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4" fillId="0" borderId="14" xfId="3" applyFont="1" applyBorder="1" applyAlignment="1">
      <alignment vertical="center"/>
    </xf>
    <xf numFmtId="0" fontId="11" fillId="0" borderId="14" xfId="3" applyFont="1" applyBorder="1" applyAlignment="1">
      <alignment vertical="center"/>
    </xf>
    <xf numFmtId="0" fontId="11" fillId="0" borderId="15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3" fillId="0" borderId="20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20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14" fillId="2" borderId="38" xfId="3" applyFont="1" applyFill="1" applyBorder="1" applyAlignment="1">
      <alignment horizontal="center" vertical="center"/>
    </xf>
    <xf numFmtId="0" fontId="13" fillId="2" borderId="38" xfId="3" applyFont="1" applyFill="1" applyBorder="1" applyAlignment="1">
      <alignment vertical="center"/>
    </xf>
    <xf numFmtId="0" fontId="10" fillId="4" borderId="4" xfId="3" applyFont="1" applyFill="1" applyBorder="1" applyAlignment="1">
      <alignment vertical="center"/>
    </xf>
    <xf numFmtId="0" fontId="14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7" fillId="2" borderId="0" xfId="10" applyFill="1"/>
    <xf numFmtId="0" fontId="8" fillId="2" borderId="0" xfId="3" applyFill="1"/>
    <xf numFmtId="0" fontId="10" fillId="2" borderId="0" xfId="3" applyFont="1" applyFill="1" applyAlignment="1">
      <alignment horizontal="center" vertical="center" wrapText="1"/>
    </xf>
    <xf numFmtId="0" fontId="8" fillId="2" borderId="0" xfId="3" applyFill="1" applyAlignment="1">
      <alignment vertical="center"/>
    </xf>
    <xf numFmtId="0" fontId="10" fillId="4" borderId="3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left" vertical="center"/>
    </xf>
    <xf numFmtId="0" fontId="9" fillId="3" borderId="0" xfId="3" applyFont="1" applyFill="1" applyAlignment="1">
      <alignment horizontal="center" vertical="center"/>
    </xf>
    <xf numFmtId="0" fontId="23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8" fillId="2" borderId="0" xfId="3" applyFill="1" applyAlignment="1">
      <alignment horizontal="center" vertical="center"/>
    </xf>
    <xf numFmtId="0" fontId="10" fillId="4" borderId="6" xfId="3" applyFont="1" applyFill="1" applyBorder="1" applyAlignment="1">
      <alignment horizontal="center" vertical="center" wrapText="1"/>
    </xf>
    <xf numFmtId="0" fontId="10" fillId="4" borderId="43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vertical="center"/>
    </xf>
    <xf numFmtId="0" fontId="15" fillId="2" borderId="0" xfId="3" applyFont="1" applyFill="1" applyAlignment="1">
      <alignment horizontal="center"/>
    </xf>
    <xf numFmtId="0" fontId="15" fillId="2" borderId="0" xfId="3" applyFont="1" applyFill="1"/>
    <xf numFmtId="0" fontId="8" fillId="2" borderId="0" xfId="3" applyFill="1" applyAlignment="1">
      <alignment horizontal="center"/>
    </xf>
    <xf numFmtId="0" fontId="10" fillId="4" borderId="20" xfId="3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14" fillId="7" borderId="10" xfId="3" applyFont="1" applyFill="1" applyBorder="1" applyAlignment="1">
      <alignment horizontal="center" vertical="center"/>
    </xf>
    <xf numFmtId="165" fontId="14" fillId="8" borderId="29" xfId="3" applyNumberFormat="1" applyFont="1" applyFill="1" applyBorder="1" applyAlignment="1" applyProtection="1">
      <alignment vertical="center"/>
      <protection locked="0"/>
    </xf>
    <xf numFmtId="165" fontId="15" fillId="8" borderId="11" xfId="3" applyNumberFormat="1" applyFont="1" applyFill="1" applyBorder="1" applyAlignment="1" applyProtection="1">
      <alignment horizontal="center" vertical="center"/>
      <protection locked="0"/>
    </xf>
    <xf numFmtId="0" fontId="15" fillId="7" borderId="11" xfId="3" applyFont="1" applyFill="1" applyBorder="1" applyAlignment="1">
      <alignment horizontal="center" vertical="center"/>
    </xf>
    <xf numFmtId="0" fontId="15" fillId="7" borderId="23" xfId="3" applyFont="1" applyFill="1" applyBorder="1" applyAlignment="1">
      <alignment horizontal="center" vertical="center"/>
    </xf>
    <xf numFmtId="0" fontId="14" fillId="7" borderId="13" xfId="3" applyFont="1" applyFill="1" applyBorder="1" applyAlignment="1">
      <alignment horizontal="center" vertical="center"/>
    </xf>
    <xf numFmtId="165" fontId="14" fillId="8" borderId="14" xfId="3" applyNumberFormat="1" applyFont="1" applyFill="1" applyBorder="1" applyAlignment="1" applyProtection="1">
      <alignment vertical="center"/>
      <protection locked="0"/>
    </xf>
    <xf numFmtId="165" fontId="15" fillId="8" borderId="14" xfId="3" applyNumberFormat="1" applyFont="1" applyFill="1" applyBorder="1" applyAlignment="1" applyProtection="1">
      <alignment horizontal="center" vertical="center"/>
      <protection locked="0"/>
    </xf>
    <xf numFmtId="0" fontId="15" fillId="7" borderId="14" xfId="3" applyFont="1" applyFill="1" applyBorder="1" applyAlignment="1">
      <alignment horizontal="center" vertical="center"/>
    </xf>
    <xf numFmtId="0" fontId="15" fillId="7" borderId="24" xfId="3" applyFont="1" applyFill="1" applyBorder="1" applyAlignment="1">
      <alignment horizontal="center" vertical="center"/>
    </xf>
    <xf numFmtId="0" fontId="14" fillId="7" borderId="27" xfId="3" applyFont="1" applyFill="1" applyBorder="1" applyAlignment="1">
      <alignment horizontal="center" vertical="center"/>
    </xf>
    <xf numFmtId="0" fontId="14" fillId="7" borderId="19" xfId="3" applyFont="1" applyFill="1" applyBorder="1" applyAlignment="1">
      <alignment horizontal="center" vertical="center"/>
    </xf>
    <xf numFmtId="0" fontId="13" fillId="7" borderId="20" xfId="3" applyFont="1" applyFill="1" applyBorder="1" applyAlignment="1">
      <alignment vertical="center"/>
    </xf>
    <xf numFmtId="0" fontId="15" fillId="7" borderId="20" xfId="3" applyFont="1" applyFill="1" applyBorder="1" applyAlignment="1">
      <alignment horizontal="center" vertical="center"/>
    </xf>
    <xf numFmtId="0" fontId="15" fillId="7" borderId="25" xfId="3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vertical="center"/>
    </xf>
    <xf numFmtId="0" fontId="15" fillId="7" borderId="3" xfId="3" applyFont="1" applyFill="1" applyBorder="1" applyAlignment="1">
      <alignment horizontal="center" vertical="center"/>
    </xf>
    <xf numFmtId="0" fontId="15" fillId="7" borderId="5" xfId="3" applyFont="1" applyFill="1" applyBorder="1" applyAlignment="1">
      <alignment horizontal="center" vertical="center"/>
    </xf>
    <xf numFmtId="0" fontId="13" fillId="7" borderId="11" xfId="3" applyFont="1" applyFill="1" applyBorder="1" applyAlignment="1">
      <alignment vertical="center"/>
    </xf>
    <xf numFmtId="0" fontId="13" fillId="7" borderId="14" xfId="3" applyFont="1" applyFill="1" applyBorder="1" applyAlignment="1">
      <alignment vertical="center"/>
    </xf>
    <xf numFmtId="165" fontId="15" fillId="8" borderId="11" xfId="3" applyNumberFormat="1" applyFont="1" applyFill="1" applyBorder="1" applyAlignment="1" applyProtection="1">
      <alignment vertical="center"/>
      <protection locked="0"/>
    </xf>
    <xf numFmtId="0" fontId="15" fillId="7" borderId="12" xfId="3" applyFont="1" applyFill="1" applyBorder="1" applyAlignment="1">
      <alignment horizontal="center" vertical="center"/>
    </xf>
    <xf numFmtId="165" fontId="15" fillId="8" borderId="14" xfId="3" applyNumberFormat="1" applyFont="1" applyFill="1" applyBorder="1" applyAlignment="1" applyProtection="1">
      <alignment vertical="center"/>
      <protection locked="0"/>
    </xf>
    <xf numFmtId="0" fontId="15" fillId="7" borderId="15" xfId="3" applyFont="1" applyFill="1" applyBorder="1" applyAlignment="1">
      <alignment horizontal="center" vertical="center"/>
    </xf>
    <xf numFmtId="0" fontId="15" fillId="7" borderId="20" xfId="3" applyFont="1" applyFill="1" applyBorder="1" applyAlignment="1">
      <alignment vertical="center"/>
    </xf>
    <xf numFmtId="0" fontId="15" fillId="7" borderId="21" xfId="3" applyFont="1" applyFill="1" applyBorder="1" applyAlignment="1">
      <alignment horizontal="center" vertical="center"/>
    </xf>
    <xf numFmtId="0" fontId="15" fillId="7" borderId="11" xfId="3" applyFont="1" applyFill="1" applyBorder="1" applyAlignment="1">
      <alignment vertical="center"/>
    </xf>
    <xf numFmtId="0" fontId="15" fillId="7" borderId="14" xfId="3" applyFont="1" applyFill="1" applyBorder="1" applyAlignment="1">
      <alignment vertical="center"/>
    </xf>
    <xf numFmtId="0" fontId="14" fillId="7" borderId="6" xfId="3" applyFont="1" applyFill="1" applyBorder="1" applyAlignment="1">
      <alignment horizontal="center" vertical="center"/>
    </xf>
    <xf numFmtId="0" fontId="15" fillId="7" borderId="3" xfId="3" applyFont="1" applyFill="1" applyBorder="1" applyAlignment="1">
      <alignment vertical="center"/>
    </xf>
    <xf numFmtId="0" fontId="15" fillId="7" borderId="4" xfId="3" applyFont="1" applyFill="1" applyBorder="1" applyAlignment="1">
      <alignment horizontal="center" vertical="center"/>
    </xf>
    <xf numFmtId="166" fontId="14" fillId="6" borderId="42" xfId="3" applyNumberFormat="1" applyFont="1" applyFill="1" applyBorder="1" applyAlignment="1">
      <alignment vertical="center"/>
    </xf>
    <xf numFmtId="166" fontId="14" fillId="5" borderId="10" xfId="3" applyNumberFormat="1" applyFont="1" applyFill="1" applyBorder="1" applyAlignment="1" applyProtection="1">
      <alignment vertical="center"/>
      <protection locked="0"/>
    </xf>
    <xf numFmtId="166" fontId="14" fillId="6" borderId="12" xfId="3" applyNumberFormat="1" applyFont="1" applyFill="1" applyBorder="1" applyAlignment="1">
      <alignment vertical="center"/>
    </xf>
    <xf numFmtId="166" fontId="14" fillId="2" borderId="17" xfId="3" applyNumberFormat="1" applyFont="1" applyFill="1" applyBorder="1" applyAlignment="1" applyProtection="1">
      <alignment vertical="center"/>
      <protection locked="0"/>
    </xf>
    <xf numFmtId="166" fontId="14" fillId="2" borderId="17" xfId="3" applyNumberFormat="1" applyFont="1" applyFill="1" applyBorder="1" applyAlignment="1">
      <alignment vertical="center"/>
    </xf>
    <xf numFmtId="166" fontId="12" fillId="6" borderId="19" xfId="8" applyNumberFormat="1" applyFont="1" applyFill="1" applyBorder="1"/>
    <xf numFmtId="166" fontId="14" fillId="6" borderId="21" xfId="3" applyNumberFormat="1" applyFont="1" applyFill="1" applyBorder="1" applyAlignment="1">
      <alignment vertical="center"/>
    </xf>
    <xf numFmtId="166" fontId="18" fillId="2" borderId="0" xfId="9" applyNumberFormat="1" applyFont="1" applyFill="1"/>
    <xf numFmtId="166" fontId="14" fillId="8" borderId="10" xfId="3" applyNumberFormat="1" applyFont="1" applyFill="1" applyBorder="1" applyAlignment="1" applyProtection="1">
      <alignment vertical="center"/>
      <protection locked="0"/>
    </xf>
    <xf numFmtId="166" fontId="14" fillId="8" borderId="11" xfId="3" applyNumberFormat="1" applyFont="1" applyFill="1" applyBorder="1" applyAlignment="1" applyProtection="1">
      <alignment vertical="center"/>
      <protection locked="0"/>
    </xf>
    <xf numFmtId="166" fontId="14" fillId="8" borderId="23" xfId="3" applyNumberFormat="1" applyFont="1" applyFill="1" applyBorder="1" applyAlignment="1" applyProtection="1">
      <alignment vertical="center"/>
      <protection locked="0"/>
    </xf>
    <xf numFmtId="166" fontId="14" fillId="9" borderId="12" xfId="3" applyNumberFormat="1" applyFont="1" applyFill="1" applyBorder="1" applyAlignment="1">
      <alignment vertical="center"/>
    </xf>
    <xf numFmtId="166" fontId="12" fillId="9" borderId="19" xfId="8" applyNumberFormat="1" applyFont="1" applyFill="1" applyBorder="1"/>
    <xf numFmtId="166" fontId="12" fillId="9" borderId="20" xfId="8" applyNumberFormat="1" applyFont="1" applyFill="1" applyBorder="1"/>
    <xf numFmtId="166" fontId="12" fillId="9" borderId="25" xfId="8" applyNumberFormat="1" applyFont="1" applyFill="1" applyBorder="1"/>
    <xf numFmtId="166" fontId="14" fillId="9" borderId="21" xfId="3" applyNumberFormat="1" applyFont="1" applyFill="1" applyBorder="1" applyAlignment="1">
      <alignment vertical="center"/>
    </xf>
    <xf numFmtId="166" fontId="19" fillId="2" borderId="0" xfId="9" applyNumberFormat="1" applyFont="1" applyFill="1" applyAlignment="1">
      <alignment horizontal="center" vertical="center" wrapText="1"/>
    </xf>
    <xf numFmtId="166" fontId="14" fillId="5" borderId="14" xfId="11" applyNumberFormat="1" applyFont="1" applyFill="1" applyBorder="1" applyAlignment="1" applyProtection="1">
      <alignment vertical="center"/>
      <protection locked="0"/>
    </xf>
    <xf numFmtId="166" fontId="14" fillId="6" borderId="16" xfId="3" applyNumberFormat="1" applyFont="1" applyFill="1" applyBorder="1" applyAlignment="1">
      <alignment vertical="center"/>
    </xf>
    <xf numFmtId="166" fontId="14" fillId="6" borderId="22" xfId="3" applyNumberFormat="1" applyFont="1" applyFill="1" applyBorder="1" applyAlignment="1">
      <alignment vertical="center"/>
    </xf>
    <xf numFmtId="166" fontId="14" fillId="9" borderId="35" xfId="3" applyNumberFormat="1" applyFont="1" applyFill="1" applyBorder="1" applyAlignment="1">
      <alignment vertical="center"/>
    </xf>
    <xf numFmtId="166" fontId="14" fillId="8" borderId="13" xfId="3" applyNumberFormat="1" applyFont="1" applyFill="1" applyBorder="1" applyAlignment="1" applyProtection="1">
      <alignment vertical="center"/>
      <protection locked="0"/>
    </xf>
    <xf numFmtId="166" fontId="14" fillId="8" borderId="14" xfId="3" applyNumberFormat="1" applyFont="1" applyFill="1" applyBorder="1" applyAlignment="1" applyProtection="1">
      <alignment vertical="center"/>
      <protection locked="0"/>
    </xf>
    <xf numFmtId="166" fontId="14" fillId="8" borderId="24" xfId="3" applyNumberFormat="1" applyFont="1" applyFill="1" applyBorder="1" applyAlignment="1" applyProtection="1">
      <alignment vertical="center"/>
      <protection locked="0"/>
    </xf>
    <xf numFmtId="166" fontId="14" fillId="9" borderId="36" xfId="3" applyNumberFormat="1" applyFont="1" applyFill="1" applyBorder="1" applyAlignment="1">
      <alignment vertical="center"/>
    </xf>
    <xf numFmtId="166" fontId="14" fillId="9" borderId="19" xfId="3" applyNumberFormat="1" applyFont="1" applyFill="1" applyBorder="1" applyAlignment="1">
      <alignment vertical="center"/>
    </xf>
    <xf numFmtId="166" fontId="14" fillId="9" borderId="20" xfId="3" applyNumberFormat="1" applyFont="1" applyFill="1" applyBorder="1" applyAlignment="1">
      <alignment vertical="center"/>
    </xf>
    <xf numFmtId="166" fontId="14" fillId="9" borderId="25" xfId="3" applyNumberFormat="1" applyFont="1" applyFill="1" applyBorder="1" applyAlignment="1">
      <alignment vertical="center"/>
    </xf>
    <xf numFmtId="166" fontId="14" fillId="9" borderId="37" xfId="3" applyNumberFormat="1" applyFont="1" applyFill="1" applyBorder="1" applyAlignment="1">
      <alignment vertical="center"/>
    </xf>
    <xf numFmtId="166" fontId="14" fillId="9" borderId="39" xfId="3" applyNumberFormat="1" applyFont="1" applyFill="1" applyBorder="1" applyAlignment="1">
      <alignment vertical="center"/>
    </xf>
    <xf numFmtId="166" fontId="14" fillId="9" borderId="40" xfId="3" applyNumberFormat="1" applyFont="1" applyFill="1" applyBorder="1" applyAlignment="1">
      <alignment vertical="center"/>
    </xf>
    <xf numFmtId="166" fontId="14" fillId="10" borderId="19" xfId="3" applyNumberFormat="1" applyFont="1" applyFill="1" applyBorder="1" applyAlignment="1" applyProtection="1">
      <alignment vertical="center"/>
      <protection locked="0"/>
    </xf>
    <xf numFmtId="166" fontId="14" fillId="10" borderId="20" xfId="3" applyNumberFormat="1" applyFont="1" applyFill="1" applyBorder="1" applyAlignment="1" applyProtection="1">
      <alignment vertical="center"/>
      <protection locked="0"/>
    </xf>
    <xf numFmtId="166" fontId="14" fillId="10" borderId="25" xfId="3" applyNumberFormat="1" applyFont="1" applyFill="1" applyBorder="1" applyAlignment="1" applyProtection="1">
      <alignment vertical="center"/>
      <protection locked="0"/>
    </xf>
    <xf numFmtId="166" fontId="14" fillId="10" borderId="41" xfId="3" applyNumberFormat="1" applyFont="1" applyFill="1" applyBorder="1" applyAlignment="1">
      <alignment vertical="center"/>
    </xf>
    <xf numFmtId="166" fontId="14" fillId="10" borderId="6" xfId="3" applyNumberFormat="1" applyFont="1" applyFill="1" applyBorder="1" applyAlignment="1" applyProtection="1">
      <alignment vertical="center"/>
      <protection locked="0"/>
    </xf>
    <xf numFmtId="166" fontId="14" fillId="10" borderId="3" xfId="3" applyNumberFormat="1" applyFont="1" applyFill="1" applyBorder="1" applyAlignment="1" applyProtection="1">
      <alignment vertical="center"/>
      <protection locked="0"/>
    </xf>
    <xf numFmtId="166" fontId="14" fillId="10" borderId="5" xfId="3" applyNumberFormat="1" applyFont="1" applyFill="1" applyBorder="1" applyAlignment="1" applyProtection="1">
      <alignment vertical="center"/>
      <protection locked="0"/>
    </xf>
    <xf numFmtId="166" fontId="14" fillId="9" borderId="5" xfId="3" applyNumberFormat="1" applyFont="1" applyFill="1" applyBorder="1" applyAlignment="1">
      <alignment vertical="center"/>
    </xf>
    <xf numFmtId="166" fontId="14" fillId="10" borderId="4" xfId="3" applyNumberFormat="1" applyFont="1" applyFill="1" applyBorder="1" applyAlignment="1" applyProtection="1">
      <alignment vertical="center"/>
      <protection locked="0"/>
    </xf>
    <xf numFmtId="166" fontId="14" fillId="6" borderId="44" xfId="3" applyNumberFormat="1" applyFont="1" applyFill="1" applyBorder="1" applyAlignment="1">
      <alignment vertical="center"/>
    </xf>
    <xf numFmtId="166" fontId="14" fillId="2" borderId="18" xfId="3" applyNumberFormat="1" applyFont="1" applyFill="1" applyBorder="1" applyAlignment="1">
      <alignment vertical="center"/>
    </xf>
    <xf numFmtId="166" fontId="14" fillId="6" borderId="19" xfId="3" applyNumberFormat="1" applyFont="1" applyFill="1" applyBorder="1" applyAlignment="1">
      <alignment vertical="center"/>
    </xf>
    <xf numFmtId="166" fontId="14" fillId="6" borderId="45" xfId="3" applyNumberFormat="1" applyFont="1" applyFill="1" applyBorder="1" applyAlignment="1">
      <alignment vertical="center"/>
    </xf>
    <xf numFmtId="166" fontId="8" fillId="2" borderId="0" xfId="3" applyNumberFormat="1" applyFill="1"/>
    <xf numFmtId="166" fontId="14" fillId="9" borderId="44" xfId="3" applyNumberFormat="1" applyFont="1" applyFill="1" applyBorder="1" applyAlignment="1">
      <alignment vertical="center"/>
    </xf>
    <xf numFmtId="166" fontId="14" fillId="9" borderId="45" xfId="3" applyNumberFormat="1" applyFont="1" applyFill="1" applyBorder="1" applyAlignment="1">
      <alignment vertical="center"/>
    </xf>
    <xf numFmtId="166" fontId="10" fillId="2" borderId="0" xfId="3" applyNumberFormat="1" applyFont="1" applyFill="1" applyAlignment="1">
      <alignment horizontal="center" vertical="center" wrapText="1"/>
    </xf>
    <xf numFmtId="166" fontId="8" fillId="2" borderId="0" xfId="3" applyNumberFormat="1" applyFill="1" applyAlignment="1">
      <alignment vertical="center"/>
    </xf>
    <xf numFmtId="166" fontId="14" fillId="6" borderId="46" xfId="3" applyNumberFormat="1" applyFont="1" applyFill="1" applyBorder="1" applyAlignment="1">
      <alignment vertical="center"/>
    </xf>
    <xf numFmtId="166" fontId="14" fillId="6" borderId="13" xfId="3" applyNumberFormat="1" applyFont="1" applyFill="1" applyBorder="1" applyAlignment="1">
      <alignment vertical="center"/>
    </xf>
    <xf numFmtId="166" fontId="14" fillId="8" borderId="12" xfId="3" applyNumberFormat="1" applyFont="1" applyFill="1" applyBorder="1" applyAlignment="1" applyProtection="1">
      <alignment vertical="center"/>
      <protection locked="0"/>
    </xf>
    <xf numFmtId="166" fontId="14" fillId="9" borderId="46" xfId="3" applyNumberFormat="1" applyFont="1" applyFill="1" applyBorder="1" applyAlignment="1">
      <alignment vertical="center"/>
    </xf>
    <xf numFmtId="166" fontId="14" fillId="8" borderId="15" xfId="3" applyNumberFormat="1" applyFont="1" applyFill="1" applyBorder="1" applyAlignment="1" applyProtection="1">
      <alignment vertical="center"/>
      <protection locked="0"/>
    </xf>
    <xf numFmtId="166" fontId="14" fillId="9" borderId="47" xfId="3" applyNumberFormat="1" applyFont="1" applyFill="1" applyBorder="1" applyAlignment="1">
      <alignment vertical="center"/>
    </xf>
    <xf numFmtId="166" fontId="14" fillId="9" borderId="48" xfId="3" applyNumberFormat="1" applyFont="1" applyFill="1" applyBorder="1" applyAlignment="1">
      <alignment vertical="center"/>
    </xf>
    <xf numFmtId="166" fontId="14" fillId="9" borderId="49" xfId="3" applyNumberFormat="1" applyFont="1" applyFill="1" applyBorder="1" applyAlignment="1">
      <alignment vertical="center"/>
    </xf>
    <xf numFmtId="166" fontId="14" fillId="9" borderId="50" xfId="3" applyNumberFormat="1" applyFont="1" applyFill="1" applyBorder="1" applyAlignment="1">
      <alignment vertical="center"/>
    </xf>
    <xf numFmtId="166" fontId="14" fillId="10" borderId="21" xfId="3" applyNumberFormat="1" applyFont="1" applyFill="1" applyBorder="1" applyAlignment="1" applyProtection="1">
      <alignment vertical="center"/>
      <protection locked="0"/>
    </xf>
    <xf numFmtId="166" fontId="14" fillId="9" borderId="51" xfId="3" applyNumberFormat="1" applyFont="1" applyFill="1" applyBorder="1" applyAlignment="1">
      <alignment vertical="center"/>
    </xf>
    <xf numFmtId="166" fontId="14" fillId="9" borderId="52" xfId="3" applyNumberFormat="1" applyFont="1" applyFill="1" applyBorder="1" applyAlignment="1">
      <alignment vertical="center"/>
    </xf>
    <xf numFmtId="0" fontId="2" fillId="0" borderId="0" xfId="23"/>
    <xf numFmtId="0" fontId="21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6" fillId="19" borderId="0" xfId="0" applyFont="1" applyFill="1" applyAlignment="1">
      <alignment vertical="top" wrapText="1"/>
    </xf>
    <xf numFmtId="0" fontId="6" fillId="19" borderId="0" xfId="0" applyFont="1" applyFill="1" applyAlignment="1">
      <alignment horizontal="right" vertical="top" wrapText="1"/>
    </xf>
    <xf numFmtId="0" fontId="6" fillId="0" borderId="0" xfId="0" applyFont="1"/>
    <xf numFmtId="165" fontId="7" fillId="0" borderId="0" xfId="23" applyNumberFormat="1" applyFont="1"/>
    <xf numFmtId="165" fontId="0" fillId="20" borderId="0" xfId="0" applyNumberFormat="1" applyFill="1"/>
    <xf numFmtId="165" fontId="2" fillId="0" borderId="0" xfId="23" applyNumberFormat="1"/>
    <xf numFmtId="165" fontId="6" fillId="20" borderId="0" xfId="22" applyNumberFormat="1" applyFont="1" applyFill="1"/>
    <xf numFmtId="165" fontId="26" fillId="0" borderId="0" xfId="22" applyNumberFormat="1" applyFont="1"/>
    <xf numFmtId="0" fontId="6" fillId="19" borderId="0" xfId="0" applyFont="1" applyFill="1" applyAlignment="1">
      <alignment vertical="top"/>
    </xf>
    <xf numFmtId="165" fontId="0" fillId="0" borderId="0" xfId="0" applyNumberFormat="1"/>
    <xf numFmtId="0" fontId="10" fillId="4" borderId="6" xfId="3" applyFont="1" applyFill="1" applyBorder="1" applyAlignment="1">
      <alignment horizontal="left" vertical="center"/>
    </xf>
    <xf numFmtId="0" fontId="10" fillId="4" borderId="3" xfId="3" applyFont="1" applyFill="1" applyBorder="1" applyAlignment="1">
      <alignment horizontal="left" vertical="center"/>
    </xf>
    <xf numFmtId="0" fontId="11" fillId="4" borderId="2" xfId="3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left" vertical="center"/>
    </xf>
    <xf numFmtId="0" fontId="10" fillId="4" borderId="7" xfId="3" applyFont="1" applyFill="1" applyBorder="1" applyAlignment="1">
      <alignment horizontal="left" vertical="center"/>
    </xf>
    <xf numFmtId="0" fontId="10" fillId="4" borderId="8" xfId="3" applyFont="1" applyFill="1" applyBorder="1" applyAlignment="1">
      <alignment horizontal="left" vertical="center"/>
    </xf>
    <xf numFmtId="0" fontId="10" fillId="4" borderId="9" xfId="3" applyFont="1" applyFill="1" applyBorder="1" applyAlignment="1">
      <alignment horizontal="center" vertical="center" wrapText="1"/>
    </xf>
    <xf numFmtId="0" fontId="7" fillId="0" borderId="34" xfId="10" applyBorder="1" applyAlignment="1">
      <alignment horizontal="center" vertical="center" wrapText="1"/>
    </xf>
    <xf numFmtId="0" fontId="10" fillId="4" borderId="2" xfId="9" applyFont="1" applyFill="1" applyBorder="1" applyAlignment="1">
      <alignment horizontal="left" vertical="center"/>
    </xf>
    <xf numFmtId="0" fontId="10" fillId="4" borderId="7" xfId="9" applyFont="1" applyFill="1" applyBorder="1" applyAlignment="1">
      <alignment horizontal="left" vertical="center"/>
    </xf>
    <xf numFmtId="0" fontId="10" fillId="4" borderId="8" xfId="9" applyFont="1" applyFill="1" applyBorder="1" applyAlignment="1">
      <alignment horizontal="left" vertical="center"/>
    </xf>
    <xf numFmtId="0" fontId="11" fillId="4" borderId="2" xfId="9" applyFont="1" applyFill="1" applyBorder="1" applyAlignment="1">
      <alignment horizontal="center" vertical="center" wrapText="1"/>
    </xf>
    <xf numFmtId="0" fontId="11" fillId="4" borderId="7" xfId="9" applyFont="1" applyFill="1" applyBorder="1" applyAlignment="1">
      <alignment horizontal="center" vertical="center" wrapText="1"/>
    </xf>
    <xf numFmtId="0" fontId="11" fillId="4" borderId="8" xfId="9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7" fillId="0" borderId="20" xfId="10" applyBorder="1" applyAlignment="1">
      <alignment horizontal="center" vertical="center" wrapText="1"/>
    </xf>
    <xf numFmtId="0" fontId="7" fillId="0" borderId="11" xfId="10" applyBorder="1" applyAlignment="1">
      <alignment horizontal="center" vertical="center" wrapText="1"/>
    </xf>
    <xf numFmtId="0" fontId="7" fillId="0" borderId="23" xfId="10" applyBorder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0" borderId="19" xfId="10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30" xfId="8" applyFont="1" applyFill="1" applyBorder="1" applyAlignment="1">
      <alignment horizontal="left" vertical="center"/>
    </xf>
    <xf numFmtId="0" fontId="10" fillId="4" borderId="31" xfId="8" applyFont="1" applyFill="1" applyBorder="1" applyAlignment="1">
      <alignment horizontal="left" vertical="center"/>
    </xf>
    <xf numFmtId="0" fontId="10" fillId="4" borderId="28" xfId="8" applyFont="1" applyFill="1" applyBorder="1" applyAlignment="1">
      <alignment horizontal="left" vertical="center"/>
    </xf>
    <xf numFmtId="0" fontId="10" fillId="4" borderId="32" xfId="8" applyFont="1" applyFill="1" applyBorder="1" applyAlignment="1">
      <alignment horizontal="left" vertical="center"/>
    </xf>
    <xf numFmtId="0" fontId="10" fillId="4" borderId="26" xfId="8" applyFont="1" applyFill="1" applyBorder="1" applyAlignment="1">
      <alignment horizontal="center" vertical="center" wrapText="1"/>
    </xf>
    <xf numFmtId="0" fontId="10" fillId="4" borderId="33" xfId="8" applyFont="1" applyFill="1" applyBorder="1" applyAlignment="1">
      <alignment horizontal="center" vertical="center" wrapText="1"/>
    </xf>
    <xf numFmtId="0" fontId="10" fillId="4" borderId="26" xfId="3" applyFont="1" applyFill="1" applyBorder="1" applyAlignment="1">
      <alignment horizontal="center" vertical="center" wrapText="1"/>
    </xf>
    <xf numFmtId="0" fontId="7" fillId="0" borderId="33" xfId="10" applyBorder="1" applyAlignment="1">
      <alignment horizontal="center" vertical="center" wrapText="1"/>
    </xf>
  </cellXfs>
  <cellStyles count="5385">
    <cellStyle name="Att1" xfId="182" xr:uid="{00000000-0005-0000-0000-000000000000}"/>
    <cellStyle name="Att1 2" xfId="183" xr:uid="{00000000-0005-0000-0000-000001000000}"/>
    <cellStyle name="Att1 2 2" xfId="184" xr:uid="{00000000-0005-0000-0000-000002000000}"/>
    <cellStyle name="Att1 3" xfId="185" xr:uid="{00000000-0005-0000-0000-000003000000}"/>
    <cellStyle name="Att1 3 2" xfId="186" xr:uid="{00000000-0005-0000-0000-000004000000}"/>
    <cellStyle name="Att1 3 3" xfId="187" xr:uid="{00000000-0005-0000-0000-000005000000}"/>
    <cellStyle name="Att1 4" xfId="188" xr:uid="{00000000-0005-0000-0000-000006000000}"/>
    <cellStyle name="Att1 4 2" xfId="189" xr:uid="{00000000-0005-0000-0000-000007000000}"/>
    <cellStyle name="Att1 4 3" xfId="190" xr:uid="{00000000-0005-0000-0000-000008000000}"/>
    <cellStyle name="BM Heading 3" xfId="41" xr:uid="{00000000-0005-0000-0000-000009000000}"/>
    <cellStyle name="BM Input" xfId="45" xr:uid="{00000000-0005-0000-0000-00000A000000}"/>
    <cellStyle name="Column 4" xfId="47" xr:uid="{00000000-0005-0000-0000-00000B000000}"/>
    <cellStyle name="Comma" xfId="22" builtinId="3"/>
    <cellStyle name="Comma 10" xfId="2648" xr:uid="{00000000-0005-0000-0000-00000D000000}"/>
    <cellStyle name="Comma 10 2" xfId="5277" xr:uid="{00000000-0005-0000-0000-00000E000000}"/>
    <cellStyle name="Comma 11" xfId="35" xr:uid="{00000000-0005-0000-0000-00000F000000}"/>
    <cellStyle name="Comma 12" xfId="2756" xr:uid="{00000000-0005-0000-0000-000010000000}"/>
    <cellStyle name="Comma 2" xfId="37" xr:uid="{00000000-0005-0000-0000-000011000000}"/>
    <cellStyle name="Comma 2 10" xfId="192" xr:uid="{00000000-0005-0000-0000-000012000000}"/>
    <cellStyle name="Comma 2 10 2" xfId="193" xr:uid="{00000000-0005-0000-0000-000013000000}"/>
    <cellStyle name="Comma 2 10 2 2" xfId="194" xr:uid="{00000000-0005-0000-0000-000014000000}"/>
    <cellStyle name="Comma 2 10 2 2 2" xfId="2869" xr:uid="{00000000-0005-0000-0000-000015000000}"/>
    <cellStyle name="Comma 2 10 2 3" xfId="2868" xr:uid="{00000000-0005-0000-0000-000016000000}"/>
    <cellStyle name="Comma 2 10 3" xfId="195" xr:uid="{00000000-0005-0000-0000-000017000000}"/>
    <cellStyle name="Comma 2 10 3 2" xfId="2870" xr:uid="{00000000-0005-0000-0000-000018000000}"/>
    <cellStyle name="Comma 2 10 4" xfId="196" xr:uid="{00000000-0005-0000-0000-000019000000}"/>
    <cellStyle name="Comma 2 10 4 2" xfId="2871" xr:uid="{00000000-0005-0000-0000-00001A000000}"/>
    <cellStyle name="Comma 2 10 5" xfId="2867" xr:uid="{00000000-0005-0000-0000-00001B000000}"/>
    <cellStyle name="Comma 2 11" xfId="197" xr:uid="{00000000-0005-0000-0000-00001C000000}"/>
    <cellStyle name="Comma 2 11 2" xfId="198" xr:uid="{00000000-0005-0000-0000-00001D000000}"/>
    <cellStyle name="Comma 2 11 2 2" xfId="199" xr:uid="{00000000-0005-0000-0000-00001E000000}"/>
    <cellStyle name="Comma 2 11 2 2 2" xfId="2874" xr:uid="{00000000-0005-0000-0000-00001F000000}"/>
    <cellStyle name="Comma 2 11 2 3" xfId="2873" xr:uid="{00000000-0005-0000-0000-000020000000}"/>
    <cellStyle name="Comma 2 11 3" xfId="200" xr:uid="{00000000-0005-0000-0000-000021000000}"/>
    <cellStyle name="Comma 2 11 3 2" xfId="2875" xr:uid="{00000000-0005-0000-0000-000022000000}"/>
    <cellStyle name="Comma 2 11 4" xfId="201" xr:uid="{00000000-0005-0000-0000-000023000000}"/>
    <cellStyle name="Comma 2 11 4 2" xfId="2876" xr:uid="{00000000-0005-0000-0000-000024000000}"/>
    <cellStyle name="Comma 2 11 5" xfId="2872" xr:uid="{00000000-0005-0000-0000-000025000000}"/>
    <cellStyle name="Comma 2 12" xfId="202" xr:uid="{00000000-0005-0000-0000-000026000000}"/>
    <cellStyle name="Comma 2 12 2" xfId="203" xr:uid="{00000000-0005-0000-0000-000027000000}"/>
    <cellStyle name="Comma 2 12 2 2" xfId="204" xr:uid="{00000000-0005-0000-0000-000028000000}"/>
    <cellStyle name="Comma 2 12 2 2 2" xfId="2879" xr:uid="{00000000-0005-0000-0000-000029000000}"/>
    <cellStyle name="Comma 2 12 2 3" xfId="2878" xr:uid="{00000000-0005-0000-0000-00002A000000}"/>
    <cellStyle name="Comma 2 12 3" xfId="205" xr:uid="{00000000-0005-0000-0000-00002B000000}"/>
    <cellStyle name="Comma 2 12 3 2" xfId="2880" xr:uid="{00000000-0005-0000-0000-00002C000000}"/>
    <cellStyle name="Comma 2 12 4" xfId="206" xr:uid="{00000000-0005-0000-0000-00002D000000}"/>
    <cellStyle name="Comma 2 12 4 2" xfId="2881" xr:uid="{00000000-0005-0000-0000-00002E000000}"/>
    <cellStyle name="Comma 2 12 5" xfId="2877" xr:uid="{00000000-0005-0000-0000-00002F000000}"/>
    <cellStyle name="Comma 2 13" xfId="207" xr:uid="{00000000-0005-0000-0000-000030000000}"/>
    <cellStyle name="Comma 2 13 2" xfId="208" xr:uid="{00000000-0005-0000-0000-000031000000}"/>
    <cellStyle name="Comma 2 13 2 2" xfId="209" xr:uid="{00000000-0005-0000-0000-000032000000}"/>
    <cellStyle name="Comma 2 13 2 2 2" xfId="2884" xr:uid="{00000000-0005-0000-0000-000033000000}"/>
    <cellStyle name="Comma 2 13 2 3" xfId="2883" xr:uid="{00000000-0005-0000-0000-000034000000}"/>
    <cellStyle name="Comma 2 13 3" xfId="210" xr:uid="{00000000-0005-0000-0000-000035000000}"/>
    <cellStyle name="Comma 2 13 3 2" xfId="2885" xr:uid="{00000000-0005-0000-0000-000036000000}"/>
    <cellStyle name="Comma 2 13 4" xfId="211" xr:uid="{00000000-0005-0000-0000-000037000000}"/>
    <cellStyle name="Comma 2 13 4 2" xfId="2886" xr:uid="{00000000-0005-0000-0000-000038000000}"/>
    <cellStyle name="Comma 2 13 5" xfId="2882" xr:uid="{00000000-0005-0000-0000-000039000000}"/>
    <cellStyle name="Comma 2 14" xfId="212" xr:uid="{00000000-0005-0000-0000-00003A000000}"/>
    <cellStyle name="Comma 2 14 2" xfId="213" xr:uid="{00000000-0005-0000-0000-00003B000000}"/>
    <cellStyle name="Comma 2 14 2 2" xfId="2888" xr:uid="{00000000-0005-0000-0000-00003C000000}"/>
    <cellStyle name="Comma 2 14 3" xfId="214" xr:uid="{00000000-0005-0000-0000-00003D000000}"/>
    <cellStyle name="Comma 2 14 3 2" xfId="2889" xr:uid="{00000000-0005-0000-0000-00003E000000}"/>
    <cellStyle name="Comma 2 14 4" xfId="2887" xr:uid="{00000000-0005-0000-0000-00003F000000}"/>
    <cellStyle name="Comma 2 15" xfId="215" xr:uid="{00000000-0005-0000-0000-000040000000}"/>
    <cellStyle name="Comma 2 15 2" xfId="216" xr:uid="{00000000-0005-0000-0000-000041000000}"/>
    <cellStyle name="Comma 2 15 2 2" xfId="2891" xr:uid="{00000000-0005-0000-0000-000042000000}"/>
    <cellStyle name="Comma 2 15 3" xfId="2890" xr:uid="{00000000-0005-0000-0000-000043000000}"/>
    <cellStyle name="Comma 2 16" xfId="217" xr:uid="{00000000-0005-0000-0000-000044000000}"/>
    <cellStyle name="Comma 2 16 2" xfId="2892" xr:uid="{00000000-0005-0000-0000-000045000000}"/>
    <cellStyle name="Comma 2 17" xfId="218" xr:uid="{00000000-0005-0000-0000-000046000000}"/>
    <cellStyle name="Comma 2 17 2" xfId="2893" xr:uid="{00000000-0005-0000-0000-000047000000}"/>
    <cellStyle name="Comma 2 18" xfId="219" xr:uid="{00000000-0005-0000-0000-000048000000}"/>
    <cellStyle name="Comma 2 18 2" xfId="2894" xr:uid="{00000000-0005-0000-0000-000049000000}"/>
    <cellStyle name="Comma 2 19" xfId="2581" xr:uid="{00000000-0005-0000-0000-00004A000000}"/>
    <cellStyle name="Comma 2 19 2" xfId="5224" xr:uid="{00000000-0005-0000-0000-00004B000000}"/>
    <cellStyle name="Comma 2 2" xfId="42" xr:uid="{00000000-0005-0000-0000-00004C000000}"/>
    <cellStyle name="Comma 2 2 10" xfId="221" xr:uid="{00000000-0005-0000-0000-00004D000000}"/>
    <cellStyle name="Comma 2 2 10 2" xfId="222" xr:uid="{00000000-0005-0000-0000-00004E000000}"/>
    <cellStyle name="Comma 2 2 10 2 2" xfId="2897" xr:uid="{00000000-0005-0000-0000-00004F000000}"/>
    <cellStyle name="Comma 2 2 10 3" xfId="223" xr:uid="{00000000-0005-0000-0000-000050000000}"/>
    <cellStyle name="Comma 2 2 10 3 2" xfId="2898" xr:uid="{00000000-0005-0000-0000-000051000000}"/>
    <cellStyle name="Comma 2 2 10 4" xfId="2896" xr:uid="{00000000-0005-0000-0000-000052000000}"/>
    <cellStyle name="Comma 2 2 11" xfId="224" xr:uid="{00000000-0005-0000-0000-000053000000}"/>
    <cellStyle name="Comma 2 2 11 2" xfId="225" xr:uid="{00000000-0005-0000-0000-000054000000}"/>
    <cellStyle name="Comma 2 2 11 2 2" xfId="2900" xr:uid="{00000000-0005-0000-0000-000055000000}"/>
    <cellStyle name="Comma 2 2 11 3" xfId="2899" xr:uid="{00000000-0005-0000-0000-000056000000}"/>
    <cellStyle name="Comma 2 2 12" xfId="226" xr:uid="{00000000-0005-0000-0000-000057000000}"/>
    <cellStyle name="Comma 2 2 12 2" xfId="2901" xr:uid="{00000000-0005-0000-0000-000058000000}"/>
    <cellStyle name="Comma 2 2 13" xfId="227" xr:uid="{00000000-0005-0000-0000-000059000000}"/>
    <cellStyle name="Comma 2 2 13 2" xfId="2902" xr:uid="{00000000-0005-0000-0000-00005A000000}"/>
    <cellStyle name="Comma 2 2 14" xfId="228" xr:uid="{00000000-0005-0000-0000-00005B000000}"/>
    <cellStyle name="Comma 2 2 14 2" xfId="2903" xr:uid="{00000000-0005-0000-0000-00005C000000}"/>
    <cellStyle name="Comma 2 2 15" xfId="2587" xr:uid="{00000000-0005-0000-0000-00005D000000}"/>
    <cellStyle name="Comma 2 2 15 2" xfId="5225" xr:uid="{00000000-0005-0000-0000-00005E000000}"/>
    <cellStyle name="Comma 2 2 16" xfId="2650" xr:uid="{00000000-0005-0000-0000-00005F000000}"/>
    <cellStyle name="Comma 2 2 16 2" xfId="5279" xr:uid="{00000000-0005-0000-0000-000060000000}"/>
    <cellStyle name="Comma 2 2 17" xfId="220" xr:uid="{00000000-0005-0000-0000-000061000000}"/>
    <cellStyle name="Comma 2 2 17 2" xfId="2895" xr:uid="{00000000-0005-0000-0000-000062000000}"/>
    <cellStyle name="Comma 2 2 18" xfId="2758" xr:uid="{00000000-0005-0000-0000-000063000000}"/>
    <cellStyle name="Comma 2 2 2" xfId="58" xr:uid="{00000000-0005-0000-0000-000064000000}"/>
    <cellStyle name="Comma 2 2 2 10" xfId="230" xr:uid="{00000000-0005-0000-0000-000065000000}"/>
    <cellStyle name="Comma 2 2 2 10 2" xfId="2905" xr:uid="{00000000-0005-0000-0000-000066000000}"/>
    <cellStyle name="Comma 2 2 2 11" xfId="2592" xr:uid="{00000000-0005-0000-0000-000067000000}"/>
    <cellStyle name="Comma 2 2 2 11 2" xfId="5228" xr:uid="{00000000-0005-0000-0000-000068000000}"/>
    <cellStyle name="Comma 2 2 2 12" xfId="2653" xr:uid="{00000000-0005-0000-0000-000069000000}"/>
    <cellStyle name="Comma 2 2 2 12 2" xfId="5282" xr:uid="{00000000-0005-0000-0000-00006A000000}"/>
    <cellStyle name="Comma 2 2 2 13" xfId="229" xr:uid="{00000000-0005-0000-0000-00006B000000}"/>
    <cellStyle name="Comma 2 2 2 13 2" xfId="2904" xr:uid="{00000000-0005-0000-0000-00006C000000}"/>
    <cellStyle name="Comma 2 2 2 14" xfId="2763" xr:uid="{00000000-0005-0000-0000-00006D000000}"/>
    <cellStyle name="Comma 2 2 2 2" xfId="82" xr:uid="{00000000-0005-0000-0000-00006E000000}"/>
    <cellStyle name="Comma 2 2 2 2 10" xfId="2600" xr:uid="{00000000-0005-0000-0000-00006F000000}"/>
    <cellStyle name="Comma 2 2 2 2 10 2" xfId="5235" xr:uid="{00000000-0005-0000-0000-000070000000}"/>
    <cellStyle name="Comma 2 2 2 2 11" xfId="2660" xr:uid="{00000000-0005-0000-0000-000071000000}"/>
    <cellStyle name="Comma 2 2 2 2 11 2" xfId="5289" xr:uid="{00000000-0005-0000-0000-000072000000}"/>
    <cellStyle name="Comma 2 2 2 2 12" xfId="231" xr:uid="{00000000-0005-0000-0000-000073000000}"/>
    <cellStyle name="Comma 2 2 2 2 12 2" xfId="2906" xr:uid="{00000000-0005-0000-0000-000074000000}"/>
    <cellStyle name="Comma 2 2 2 2 13" xfId="2770" xr:uid="{00000000-0005-0000-0000-000075000000}"/>
    <cellStyle name="Comma 2 2 2 2 2" xfId="95" xr:uid="{00000000-0005-0000-0000-000076000000}"/>
    <cellStyle name="Comma 2 2 2 2 2 2" xfId="124" xr:uid="{00000000-0005-0000-0000-000077000000}"/>
    <cellStyle name="Comma 2 2 2 2 2 2 2" xfId="178" xr:uid="{00000000-0005-0000-0000-000078000000}"/>
    <cellStyle name="Comma 2 2 2 2 2 2 2 2" xfId="2754" xr:uid="{00000000-0005-0000-0000-000079000000}"/>
    <cellStyle name="Comma 2 2 2 2 2 2 2 2 2" xfId="5383" xr:uid="{00000000-0005-0000-0000-00007A000000}"/>
    <cellStyle name="Comma 2 2 2 2 2 2 2 3" xfId="234" xr:uid="{00000000-0005-0000-0000-00007B000000}"/>
    <cellStyle name="Comma 2 2 2 2 2 2 2 3 2" xfId="2909" xr:uid="{00000000-0005-0000-0000-00007C000000}"/>
    <cellStyle name="Comma 2 2 2 2 2 2 2 4" xfId="2864" xr:uid="{00000000-0005-0000-0000-00007D000000}"/>
    <cellStyle name="Comma 2 2 2 2 2 2 3" xfId="2641" xr:uid="{00000000-0005-0000-0000-00007E000000}"/>
    <cellStyle name="Comma 2 2 2 2 2 2 3 2" xfId="5275" xr:uid="{00000000-0005-0000-0000-00007F000000}"/>
    <cellStyle name="Comma 2 2 2 2 2 2 4" xfId="2700" xr:uid="{00000000-0005-0000-0000-000080000000}"/>
    <cellStyle name="Comma 2 2 2 2 2 2 4 2" xfId="5329" xr:uid="{00000000-0005-0000-0000-000081000000}"/>
    <cellStyle name="Comma 2 2 2 2 2 2 5" xfId="233" xr:uid="{00000000-0005-0000-0000-000082000000}"/>
    <cellStyle name="Comma 2 2 2 2 2 2 5 2" xfId="2908" xr:uid="{00000000-0005-0000-0000-000083000000}"/>
    <cellStyle name="Comma 2 2 2 2 2 2 6" xfId="2810" xr:uid="{00000000-0005-0000-0000-000084000000}"/>
    <cellStyle name="Comma 2 2 2 2 2 3" xfId="151" xr:uid="{00000000-0005-0000-0000-000085000000}"/>
    <cellStyle name="Comma 2 2 2 2 2 3 2" xfId="2727" xr:uid="{00000000-0005-0000-0000-000086000000}"/>
    <cellStyle name="Comma 2 2 2 2 2 3 2 2" xfId="5356" xr:uid="{00000000-0005-0000-0000-000087000000}"/>
    <cellStyle name="Comma 2 2 2 2 2 3 3" xfId="235" xr:uid="{00000000-0005-0000-0000-000088000000}"/>
    <cellStyle name="Comma 2 2 2 2 2 3 3 2" xfId="2910" xr:uid="{00000000-0005-0000-0000-000089000000}"/>
    <cellStyle name="Comma 2 2 2 2 2 3 4" xfId="2837" xr:uid="{00000000-0005-0000-0000-00008A000000}"/>
    <cellStyle name="Comma 2 2 2 2 2 4" xfId="236" xr:uid="{00000000-0005-0000-0000-00008B000000}"/>
    <cellStyle name="Comma 2 2 2 2 2 4 2" xfId="2911" xr:uid="{00000000-0005-0000-0000-00008C000000}"/>
    <cellStyle name="Comma 2 2 2 2 2 5" xfId="2613" xr:uid="{00000000-0005-0000-0000-00008D000000}"/>
    <cellStyle name="Comma 2 2 2 2 2 5 2" xfId="5248" xr:uid="{00000000-0005-0000-0000-00008E000000}"/>
    <cellStyle name="Comma 2 2 2 2 2 6" xfId="2673" xr:uid="{00000000-0005-0000-0000-00008F000000}"/>
    <cellStyle name="Comma 2 2 2 2 2 6 2" xfId="5302" xr:uid="{00000000-0005-0000-0000-000090000000}"/>
    <cellStyle name="Comma 2 2 2 2 2 7" xfId="232" xr:uid="{00000000-0005-0000-0000-000091000000}"/>
    <cellStyle name="Comma 2 2 2 2 2 7 2" xfId="2907" xr:uid="{00000000-0005-0000-0000-000092000000}"/>
    <cellStyle name="Comma 2 2 2 2 2 8" xfId="2783" xr:uid="{00000000-0005-0000-0000-000093000000}"/>
    <cellStyle name="Comma 2 2 2 2 3" xfId="111" xr:uid="{00000000-0005-0000-0000-000094000000}"/>
    <cellStyle name="Comma 2 2 2 2 3 2" xfId="165" xr:uid="{00000000-0005-0000-0000-000095000000}"/>
    <cellStyle name="Comma 2 2 2 2 3 2 2" xfId="239" xr:uid="{00000000-0005-0000-0000-000096000000}"/>
    <cellStyle name="Comma 2 2 2 2 3 2 2 2" xfId="2914" xr:uid="{00000000-0005-0000-0000-000097000000}"/>
    <cellStyle name="Comma 2 2 2 2 3 2 3" xfId="2741" xr:uid="{00000000-0005-0000-0000-000098000000}"/>
    <cellStyle name="Comma 2 2 2 2 3 2 3 2" xfId="5370" xr:uid="{00000000-0005-0000-0000-000099000000}"/>
    <cellStyle name="Comma 2 2 2 2 3 2 4" xfId="238" xr:uid="{00000000-0005-0000-0000-00009A000000}"/>
    <cellStyle name="Comma 2 2 2 2 3 2 4 2" xfId="2913" xr:uid="{00000000-0005-0000-0000-00009B000000}"/>
    <cellStyle name="Comma 2 2 2 2 3 2 5" xfId="2851" xr:uid="{00000000-0005-0000-0000-00009C000000}"/>
    <cellStyle name="Comma 2 2 2 2 3 3" xfId="240" xr:uid="{00000000-0005-0000-0000-00009D000000}"/>
    <cellStyle name="Comma 2 2 2 2 3 3 2" xfId="2915" xr:uid="{00000000-0005-0000-0000-00009E000000}"/>
    <cellStyle name="Comma 2 2 2 2 3 4" xfId="241" xr:uid="{00000000-0005-0000-0000-00009F000000}"/>
    <cellStyle name="Comma 2 2 2 2 3 4 2" xfId="2916" xr:uid="{00000000-0005-0000-0000-0000A0000000}"/>
    <cellStyle name="Comma 2 2 2 2 3 5" xfId="2628" xr:uid="{00000000-0005-0000-0000-0000A1000000}"/>
    <cellStyle name="Comma 2 2 2 2 3 5 2" xfId="5262" xr:uid="{00000000-0005-0000-0000-0000A2000000}"/>
    <cellStyle name="Comma 2 2 2 2 3 6" xfId="2687" xr:uid="{00000000-0005-0000-0000-0000A3000000}"/>
    <cellStyle name="Comma 2 2 2 2 3 6 2" xfId="5316" xr:uid="{00000000-0005-0000-0000-0000A4000000}"/>
    <cellStyle name="Comma 2 2 2 2 3 7" xfId="237" xr:uid="{00000000-0005-0000-0000-0000A5000000}"/>
    <cellStyle name="Comma 2 2 2 2 3 7 2" xfId="2912" xr:uid="{00000000-0005-0000-0000-0000A6000000}"/>
    <cellStyle name="Comma 2 2 2 2 3 8" xfId="2797" xr:uid="{00000000-0005-0000-0000-0000A7000000}"/>
    <cellStyle name="Comma 2 2 2 2 4" xfId="138" xr:uid="{00000000-0005-0000-0000-0000A8000000}"/>
    <cellStyle name="Comma 2 2 2 2 4 2" xfId="243" xr:uid="{00000000-0005-0000-0000-0000A9000000}"/>
    <cellStyle name="Comma 2 2 2 2 4 2 2" xfId="244" xr:uid="{00000000-0005-0000-0000-0000AA000000}"/>
    <cellStyle name="Comma 2 2 2 2 4 2 2 2" xfId="2919" xr:uid="{00000000-0005-0000-0000-0000AB000000}"/>
    <cellStyle name="Comma 2 2 2 2 4 2 3" xfId="2918" xr:uid="{00000000-0005-0000-0000-0000AC000000}"/>
    <cellStyle name="Comma 2 2 2 2 4 3" xfId="245" xr:uid="{00000000-0005-0000-0000-0000AD000000}"/>
    <cellStyle name="Comma 2 2 2 2 4 3 2" xfId="2920" xr:uid="{00000000-0005-0000-0000-0000AE000000}"/>
    <cellStyle name="Comma 2 2 2 2 4 4" xfId="246" xr:uid="{00000000-0005-0000-0000-0000AF000000}"/>
    <cellStyle name="Comma 2 2 2 2 4 4 2" xfId="2921" xr:uid="{00000000-0005-0000-0000-0000B0000000}"/>
    <cellStyle name="Comma 2 2 2 2 4 5" xfId="2714" xr:uid="{00000000-0005-0000-0000-0000B1000000}"/>
    <cellStyle name="Comma 2 2 2 2 4 5 2" xfId="5343" xr:uid="{00000000-0005-0000-0000-0000B2000000}"/>
    <cellStyle name="Comma 2 2 2 2 4 6" xfId="242" xr:uid="{00000000-0005-0000-0000-0000B3000000}"/>
    <cellStyle name="Comma 2 2 2 2 4 6 2" xfId="2917" xr:uid="{00000000-0005-0000-0000-0000B4000000}"/>
    <cellStyle name="Comma 2 2 2 2 4 7" xfId="2824" xr:uid="{00000000-0005-0000-0000-0000B5000000}"/>
    <cellStyle name="Comma 2 2 2 2 5" xfId="247" xr:uid="{00000000-0005-0000-0000-0000B6000000}"/>
    <cellStyle name="Comma 2 2 2 2 5 2" xfId="248" xr:uid="{00000000-0005-0000-0000-0000B7000000}"/>
    <cellStyle name="Comma 2 2 2 2 5 2 2" xfId="249" xr:uid="{00000000-0005-0000-0000-0000B8000000}"/>
    <cellStyle name="Comma 2 2 2 2 5 2 2 2" xfId="2924" xr:uid="{00000000-0005-0000-0000-0000B9000000}"/>
    <cellStyle name="Comma 2 2 2 2 5 2 3" xfId="2923" xr:uid="{00000000-0005-0000-0000-0000BA000000}"/>
    <cellStyle name="Comma 2 2 2 2 5 3" xfId="250" xr:uid="{00000000-0005-0000-0000-0000BB000000}"/>
    <cellStyle name="Comma 2 2 2 2 5 3 2" xfId="2925" xr:uid="{00000000-0005-0000-0000-0000BC000000}"/>
    <cellStyle name="Comma 2 2 2 2 5 4" xfId="251" xr:uid="{00000000-0005-0000-0000-0000BD000000}"/>
    <cellStyle name="Comma 2 2 2 2 5 4 2" xfId="2926" xr:uid="{00000000-0005-0000-0000-0000BE000000}"/>
    <cellStyle name="Comma 2 2 2 2 5 5" xfId="2922" xr:uid="{00000000-0005-0000-0000-0000BF000000}"/>
    <cellStyle name="Comma 2 2 2 2 6" xfId="252" xr:uid="{00000000-0005-0000-0000-0000C0000000}"/>
    <cellStyle name="Comma 2 2 2 2 6 2" xfId="253" xr:uid="{00000000-0005-0000-0000-0000C1000000}"/>
    <cellStyle name="Comma 2 2 2 2 6 2 2" xfId="2928" xr:uid="{00000000-0005-0000-0000-0000C2000000}"/>
    <cellStyle name="Comma 2 2 2 2 6 3" xfId="254" xr:uid="{00000000-0005-0000-0000-0000C3000000}"/>
    <cellStyle name="Comma 2 2 2 2 6 3 2" xfId="2929" xr:uid="{00000000-0005-0000-0000-0000C4000000}"/>
    <cellStyle name="Comma 2 2 2 2 6 4" xfId="2927" xr:uid="{00000000-0005-0000-0000-0000C5000000}"/>
    <cellStyle name="Comma 2 2 2 2 7" xfId="255" xr:uid="{00000000-0005-0000-0000-0000C6000000}"/>
    <cellStyle name="Comma 2 2 2 2 7 2" xfId="256" xr:uid="{00000000-0005-0000-0000-0000C7000000}"/>
    <cellStyle name="Comma 2 2 2 2 7 2 2" xfId="2931" xr:uid="{00000000-0005-0000-0000-0000C8000000}"/>
    <cellStyle name="Comma 2 2 2 2 7 3" xfId="2930" xr:uid="{00000000-0005-0000-0000-0000C9000000}"/>
    <cellStyle name="Comma 2 2 2 2 8" xfId="257" xr:uid="{00000000-0005-0000-0000-0000CA000000}"/>
    <cellStyle name="Comma 2 2 2 2 8 2" xfId="2932" xr:uid="{00000000-0005-0000-0000-0000CB000000}"/>
    <cellStyle name="Comma 2 2 2 2 9" xfId="258" xr:uid="{00000000-0005-0000-0000-0000CC000000}"/>
    <cellStyle name="Comma 2 2 2 2 9 2" xfId="2933" xr:uid="{00000000-0005-0000-0000-0000CD000000}"/>
    <cellStyle name="Comma 2 2 2 3" xfId="88" xr:uid="{00000000-0005-0000-0000-0000CE000000}"/>
    <cellStyle name="Comma 2 2 2 3 2" xfId="117" xr:uid="{00000000-0005-0000-0000-0000CF000000}"/>
    <cellStyle name="Comma 2 2 2 3 2 2" xfId="171" xr:uid="{00000000-0005-0000-0000-0000D0000000}"/>
    <cellStyle name="Comma 2 2 2 3 2 2 2" xfId="2747" xr:uid="{00000000-0005-0000-0000-0000D1000000}"/>
    <cellStyle name="Comma 2 2 2 3 2 2 2 2" xfId="5376" xr:uid="{00000000-0005-0000-0000-0000D2000000}"/>
    <cellStyle name="Comma 2 2 2 3 2 2 3" xfId="261" xr:uid="{00000000-0005-0000-0000-0000D3000000}"/>
    <cellStyle name="Comma 2 2 2 3 2 2 3 2" xfId="2936" xr:uid="{00000000-0005-0000-0000-0000D4000000}"/>
    <cellStyle name="Comma 2 2 2 3 2 2 4" xfId="2857" xr:uid="{00000000-0005-0000-0000-0000D5000000}"/>
    <cellStyle name="Comma 2 2 2 3 2 3" xfId="2634" xr:uid="{00000000-0005-0000-0000-0000D6000000}"/>
    <cellStyle name="Comma 2 2 2 3 2 3 2" xfId="5268" xr:uid="{00000000-0005-0000-0000-0000D7000000}"/>
    <cellStyle name="Comma 2 2 2 3 2 4" xfId="2693" xr:uid="{00000000-0005-0000-0000-0000D8000000}"/>
    <cellStyle name="Comma 2 2 2 3 2 4 2" xfId="5322" xr:uid="{00000000-0005-0000-0000-0000D9000000}"/>
    <cellStyle name="Comma 2 2 2 3 2 5" xfId="260" xr:uid="{00000000-0005-0000-0000-0000DA000000}"/>
    <cellStyle name="Comma 2 2 2 3 2 5 2" xfId="2935" xr:uid="{00000000-0005-0000-0000-0000DB000000}"/>
    <cellStyle name="Comma 2 2 2 3 2 6" xfId="2803" xr:uid="{00000000-0005-0000-0000-0000DC000000}"/>
    <cellStyle name="Comma 2 2 2 3 3" xfId="144" xr:uid="{00000000-0005-0000-0000-0000DD000000}"/>
    <cellStyle name="Comma 2 2 2 3 3 2" xfId="2720" xr:uid="{00000000-0005-0000-0000-0000DE000000}"/>
    <cellStyle name="Comma 2 2 2 3 3 2 2" xfId="5349" xr:uid="{00000000-0005-0000-0000-0000DF000000}"/>
    <cellStyle name="Comma 2 2 2 3 3 3" xfId="262" xr:uid="{00000000-0005-0000-0000-0000E0000000}"/>
    <cellStyle name="Comma 2 2 2 3 3 3 2" xfId="2937" xr:uid="{00000000-0005-0000-0000-0000E1000000}"/>
    <cellStyle name="Comma 2 2 2 3 3 4" xfId="2830" xr:uid="{00000000-0005-0000-0000-0000E2000000}"/>
    <cellStyle name="Comma 2 2 2 3 4" xfId="263" xr:uid="{00000000-0005-0000-0000-0000E3000000}"/>
    <cellStyle name="Comma 2 2 2 3 4 2" xfId="2938" xr:uid="{00000000-0005-0000-0000-0000E4000000}"/>
    <cellStyle name="Comma 2 2 2 3 5" xfId="2606" xr:uid="{00000000-0005-0000-0000-0000E5000000}"/>
    <cellStyle name="Comma 2 2 2 3 5 2" xfId="5241" xr:uid="{00000000-0005-0000-0000-0000E6000000}"/>
    <cellStyle name="Comma 2 2 2 3 6" xfId="2666" xr:uid="{00000000-0005-0000-0000-0000E7000000}"/>
    <cellStyle name="Comma 2 2 2 3 6 2" xfId="5295" xr:uid="{00000000-0005-0000-0000-0000E8000000}"/>
    <cellStyle name="Comma 2 2 2 3 7" xfId="259" xr:uid="{00000000-0005-0000-0000-0000E9000000}"/>
    <cellStyle name="Comma 2 2 2 3 7 2" xfId="2934" xr:uid="{00000000-0005-0000-0000-0000EA000000}"/>
    <cellStyle name="Comma 2 2 2 3 8" xfId="2776" xr:uid="{00000000-0005-0000-0000-0000EB000000}"/>
    <cellStyle name="Comma 2 2 2 4" xfId="104" xr:uid="{00000000-0005-0000-0000-0000EC000000}"/>
    <cellStyle name="Comma 2 2 2 4 2" xfId="158" xr:uid="{00000000-0005-0000-0000-0000ED000000}"/>
    <cellStyle name="Comma 2 2 2 4 2 2" xfId="266" xr:uid="{00000000-0005-0000-0000-0000EE000000}"/>
    <cellStyle name="Comma 2 2 2 4 2 2 2" xfId="2941" xr:uid="{00000000-0005-0000-0000-0000EF000000}"/>
    <cellStyle name="Comma 2 2 2 4 2 3" xfId="2734" xr:uid="{00000000-0005-0000-0000-0000F0000000}"/>
    <cellStyle name="Comma 2 2 2 4 2 3 2" xfId="5363" xr:uid="{00000000-0005-0000-0000-0000F1000000}"/>
    <cellStyle name="Comma 2 2 2 4 2 4" xfId="265" xr:uid="{00000000-0005-0000-0000-0000F2000000}"/>
    <cellStyle name="Comma 2 2 2 4 2 4 2" xfId="2940" xr:uid="{00000000-0005-0000-0000-0000F3000000}"/>
    <cellStyle name="Comma 2 2 2 4 2 5" xfId="2844" xr:uid="{00000000-0005-0000-0000-0000F4000000}"/>
    <cellStyle name="Comma 2 2 2 4 3" xfId="267" xr:uid="{00000000-0005-0000-0000-0000F5000000}"/>
    <cellStyle name="Comma 2 2 2 4 3 2" xfId="2942" xr:uid="{00000000-0005-0000-0000-0000F6000000}"/>
    <cellStyle name="Comma 2 2 2 4 4" xfId="268" xr:uid="{00000000-0005-0000-0000-0000F7000000}"/>
    <cellStyle name="Comma 2 2 2 4 4 2" xfId="2943" xr:uid="{00000000-0005-0000-0000-0000F8000000}"/>
    <cellStyle name="Comma 2 2 2 4 5" xfId="2621" xr:uid="{00000000-0005-0000-0000-0000F9000000}"/>
    <cellStyle name="Comma 2 2 2 4 5 2" xfId="5255" xr:uid="{00000000-0005-0000-0000-0000FA000000}"/>
    <cellStyle name="Comma 2 2 2 4 6" xfId="2680" xr:uid="{00000000-0005-0000-0000-0000FB000000}"/>
    <cellStyle name="Comma 2 2 2 4 6 2" xfId="5309" xr:uid="{00000000-0005-0000-0000-0000FC000000}"/>
    <cellStyle name="Comma 2 2 2 4 7" xfId="264" xr:uid="{00000000-0005-0000-0000-0000FD000000}"/>
    <cellStyle name="Comma 2 2 2 4 7 2" xfId="2939" xr:uid="{00000000-0005-0000-0000-0000FE000000}"/>
    <cellStyle name="Comma 2 2 2 4 8" xfId="2790" xr:uid="{00000000-0005-0000-0000-0000FF000000}"/>
    <cellStyle name="Comma 2 2 2 5" xfId="131" xr:uid="{00000000-0005-0000-0000-000000010000}"/>
    <cellStyle name="Comma 2 2 2 5 2" xfId="270" xr:uid="{00000000-0005-0000-0000-000001010000}"/>
    <cellStyle name="Comma 2 2 2 5 2 2" xfId="271" xr:uid="{00000000-0005-0000-0000-000002010000}"/>
    <cellStyle name="Comma 2 2 2 5 2 2 2" xfId="2946" xr:uid="{00000000-0005-0000-0000-000003010000}"/>
    <cellStyle name="Comma 2 2 2 5 2 3" xfId="2945" xr:uid="{00000000-0005-0000-0000-000004010000}"/>
    <cellStyle name="Comma 2 2 2 5 3" xfId="272" xr:uid="{00000000-0005-0000-0000-000005010000}"/>
    <cellStyle name="Comma 2 2 2 5 3 2" xfId="2947" xr:uid="{00000000-0005-0000-0000-000006010000}"/>
    <cellStyle name="Comma 2 2 2 5 4" xfId="273" xr:uid="{00000000-0005-0000-0000-000007010000}"/>
    <cellStyle name="Comma 2 2 2 5 4 2" xfId="2948" xr:uid="{00000000-0005-0000-0000-000008010000}"/>
    <cellStyle name="Comma 2 2 2 5 5" xfId="2707" xr:uid="{00000000-0005-0000-0000-000009010000}"/>
    <cellStyle name="Comma 2 2 2 5 5 2" xfId="5336" xr:uid="{00000000-0005-0000-0000-00000A010000}"/>
    <cellStyle name="Comma 2 2 2 5 6" xfId="269" xr:uid="{00000000-0005-0000-0000-00000B010000}"/>
    <cellStyle name="Comma 2 2 2 5 6 2" xfId="2944" xr:uid="{00000000-0005-0000-0000-00000C010000}"/>
    <cellStyle name="Comma 2 2 2 5 7" xfId="2817" xr:uid="{00000000-0005-0000-0000-00000D010000}"/>
    <cellStyle name="Comma 2 2 2 6" xfId="274" xr:uid="{00000000-0005-0000-0000-00000E010000}"/>
    <cellStyle name="Comma 2 2 2 6 2" xfId="275" xr:uid="{00000000-0005-0000-0000-00000F010000}"/>
    <cellStyle name="Comma 2 2 2 6 2 2" xfId="276" xr:uid="{00000000-0005-0000-0000-000010010000}"/>
    <cellStyle name="Comma 2 2 2 6 2 2 2" xfId="2951" xr:uid="{00000000-0005-0000-0000-000011010000}"/>
    <cellStyle name="Comma 2 2 2 6 2 3" xfId="2950" xr:uid="{00000000-0005-0000-0000-000012010000}"/>
    <cellStyle name="Comma 2 2 2 6 3" xfId="277" xr:uid="{00000000-0005-0000-0000-000013010000}"/>
    <cellStyle name="Comma 2 2 2 6 3 2" xfId="2952" xr:uid="{00000000-0005-0000-0000-000014010000}"/>
    <cellStyle name="Comma 2 2 2 6 4" xfId="278" xr:uid="{00000000-0005-0000-0000-000015010000}"/>
    <cellStyle name="Comma 2 2 2 6 4 2" xfId="2953" xr:uid="{00000000-0005-0000-0000-000016010000}"/>
    <cellStyle name="Comma 2 2 2 6 5" xfId="2949" xr:uid="{00000000-0005-0000-0000-000017010000}"/>
    <cellStyle name="Comma 2 2 2 7" xfId="279" xr:uid="{00000000-0005-0000-0000-000018010000}"/>
    <cellStyle name="Comma 2 2 2 7 2" xfId="280" xr:uid="{00000000-0005-0000-0000-000019010000}"/>
    <cellStyle name="Comma 2 2 2 7 2 2" xfId="2955" xr:uid="{00000000-0005-0000-0000-00001A010000}"/>
    <cellStyle name="Comma 2 2 2 7 3" xfId="281" xr:uid="{00000000-0005-0000-0000-00001B010000}"/>
    <cellStyle name="Comma 2 2 2 7 3 2" xfId="2956" xr:uid="{00000000-0005-0000-0000-00001C010000}"/>
    <cellStyle name="Comma 2 2 2 7 4" xfId="2954" xr:uid="{00000000-0005-0000-0000-00001D010000}"/>
    <cellStyle name="Comma 2 2 2 8" xfId="282" xr:uid="{00000000-0005-0000-0000-00001E010000}"/>
    <cellStyle name="Comma 2 2 2 8 2" xfId="283" xr:uid="{00000000-0005-0000-0000-00001F010000}"/>
    <cellStyle name="Comma 2 2 2 8 2 2" xfId="2958" xr:uid="{00000000-0005-0000-0000-000020010000}"/>
    <cellStyle name="Comma 2 2 2 8 3" xfId="2957" xr:uid="{00000000-0005-0000-0000-000021010000}"/>
    <cellStyle name="Comma 2 2 2 9" xfId="284" xr:uid="{00000000-0005-0000-0000-000022010000}"/>
    <cellStyle name="Comma 2 2 2 9 2" xfId="2959" xr:uid="{00000000-0005-0000-0000-000023010000}"/>
    <cellStyle name="Comma 2 2 3" xfId="79" xr:uid="{00000000-0005-0000-0000-000024010000}"/>
    <cellStyle name="Comma 2 2 3 10" xfId="286" xr:uid="{00000000-0005-0000-0000-000025010000}"/>
    <cellStyle name="Comma 2 2 3 10 2" xfId="2961" xr:uid="{00000000-0005-0000-0000-000026010000}"/>
    <cellStyle name="Comma 2 2 3 11" xfId="2597" xr:uid="{00000000-0005-0000-0000-000027010000}"/>
    <cellStyle name="Comma 2 2 3 11 2" xfId="5232" xr:uid="{00000000-0005-0000-0000-000028010000}"/>
    <cellStyle name="Comma 2 2 3 12" xfId="2657" xr:uid="{00000000-0005-0000-0000-000029010000}"/>
    <cellStyle name="Comma 2 2 3 12 2" xfId="5286" xr:uid="{00000000-0005-0000-0000-00002A010000}"/>
    <cellStyle name="Comma 2 2 3 13" xfId="285" xr:uid="{00000000-0005-0000-0000-00002B010000}"/>
    <cellStyle name="Comma 2 2 3 13 2" xfId="2960" xr:uid="{00000000-0005-0000-0000-00002C010000}"/>
    <cellStyle name="Comma 2 2 3 14" xfId="2767" xr:uid="{00000000-0005-0000-0000-00002D010000}"/>
    <cellStyle name="Comma 2 2 3 2" xfId="92" xr:uid="{00000000-0005-0000-0000-00002E010000}"/>
    <cellStyle name="Comma 2 2 3 2 10" xfId="2610" xr:uid="{00000000-0005-0000-0000-00002F010000}"/>
    <cellStyle name="Comma 2 2 3 2 10 2" xfId="5245" xr:uid="{00000000-0005-0000-0000-000030010000}"/>
    <cellStyle name="Comma 2 2 3 2 11" xfId="2670" xr:uid="{00000000-0005-0000-0000-000031010000}"/>
    <cellStyle name="Comma 2 2 3 2 11 2" xfId="5299" xr:uid="{00000000-0005-0000-0000-000032010000}"/>
    <cellStyle name="Comma 2 2 3 2 12" xfId="287" xr:uid="{00000000-0005-0000-0000-000033010000}"/>
    <cellStyle name="Comma 2 2 3 2 12 2" xfId="2962" xr:uid="{00000000-0005-0000-0000-000034010000}"/>
    <cellStyle name="Comma 2 2 3 2 13" xfId="2780" xr:uid="{00000000-0005-0000-0000-000035010000}"/>
    <cellStyle name="Comma 2 2 3 2 2" xfId="121" xr:uid="{00000000-0005-0000-0000-000036010000}"/>
    <cellStyle name="Comma 2 2 3 2 2 2" xfId="175" xr:uid="{00000000-0005-0000-0000-000037010000}"/>
    <cellStyle name="Comma 2 2 3 2 2 2 2" xfId="290" xr:uid="{00000000-0005-0000-0000-000038010000}"/>
    <cellStyle name="Comma 2 2 3 2 2 2 2 2" xfId="2965" xr:uid="{00000000-0005-0000-0000-000039010000}"/>
    <cellStyle name="Comma 2 2 3 2 2 2 3" xfId="2751" xr:uid="{00000000-0005-0000-0000-00003A010000}"/>
    <cellStyle name="Comma 2 2 3 2 2 2 3 2" xfId="5380" xr:uid="{00000000-0005-0000-0000-00003B010000}"/>
    <cellStyle name="Comma 2 2 3 2 2 2 4" xfId="289" xr:uid="{00000000-0005-0000-0000-00003C010000}"/>
    <cellStyle name="Comma 2 2 3 2 2 2 4 2" xfId="2964" xr:uid="{00000000-0005-0000-0000-00003D010000}"/>
    <cellStyle name="Comma 2 2 3 2 2 2 5" xfId="2861" xr:uid="{00000000-0005-0000-0000-00003E010000}"/>
    <cellStyle name="Comma 2 2 3 2 2 3" xfId="291" xr:uid="{00000000-0005-0000-0000-00003F010000}"/>
    <cellStyle name="Comma 2 2 3 2 2 3 2" xfId="2966" xr:uid="{00000000-0005-0000-0000-000040010000}"/>
    <cellStyle name="Comma 2 2 3 2 2 4" xfId="292" xr:uid="{00000000-0005-0000-0000-000041010000}"/>
    <cellStyle name="Comma 2 2 3 2 2 4 2" xfId="2967" xr:uid="{00000000-0005-0000-0000-000042010000}"/>
    <cellStyle name="Comma 2 2 3 2 2 5" xfId="2638" xr:uid="{00000000-0005-0000-0000-000043010000}"/>
    <cellStyle name="Comma 2 2 3 2 2 5 2" xfId="5272" xr:uid="{00000000-0005-0000-0000-000044010000}"/>
    <cellStyle name="Comma 2 2 3 2 2 6" xfId="2697" xr:uid="{00000000-0005-0000-0000-000045010000}"/>
    <cellStyle name="Comma 2 2 3 2 2 6 2" xfId="5326" xr:uid="{00000000-0005-0000-0000-000046010000}"/>
    <cellStyle name="Comma 2 2 3 2 2 7" xfId="288" xr:uid="{00000000-0005-0000-0000-000047010000}"/>
    <cellStyle name="Comma 2 2 3 2 2 7 2" xfId="2963" xr:uid="{00000000-0005-0000-0000-000048010000}"/>
    <cellStyle name="Comma 2 2 3 2 2 8" xfId="2807" xr:uid="{00000000-0005-0000-0000-000049010000}"/>
    <cellStyle name="Comma 2 2 3 2 3" xfId="148" xr:uid="{00000000-0005-0000-0000-00004A010000}"/>
    <cellStyle name="Comma 2 2 3 2 3 2" xfId="294" xr:uid="{00000000-0005-0000-0000-00004B010000}"/>
    <cellStyle name="Comma 2 2 3 2 3 2 2" xfId="295" xr:uid="{00000000-0005-0000-0000-00004C010000}"/>
    <cellStyle name="Comma 2 2 3 2 3 2 2 2" xfId="2970" xr:uid="{00000000-0005-0000-0000-00004D010000}"/>
    <cellStyle name="Comma 2 2 3 2 3 2 3" xfId="2969" xr:uid="{00000000-0005-0000-0000-00004E010000}"/>
    <cellStyle name="Comma 2 2 3 2 3 3" xfId="296" xr:uid="{00000000-0005-0000-0000-00004F010000}"/>
    <cellStyle name="Comma 2 2 3 2 3 3 2" xfId="2971" xr:uid="{00000000-0005-0000-0000-000050010000}"/>
    <cellStyle name="Comma 2 2 3 2 3 4" xfId="297" xr:uid="{00000000-0005-0000-0000-000051010000}"/>
    <cellStyle name="Comma 2 2 3 2 3 4 2" xfId="2972" xr:uid="{00000000-0005-0000-0000-000052010000}"/>
    <cellStyle name="Comma 2 2 3 2 3 5" xfId="2724" xr:uid="{00000000-0005-0000-0000-000053010000}"/>
    <cellStyle name="Comma 2 2 3 2 3 5 2" xfId="5353" xr:uid="{00000000-0005-0000-0000-000054010000}"/>
    <cellStyle name="Comma 2 2 3 2 3 6" xfId="293" xr:uid="{00000000-0005-0000-0000-000055010000}"/>
    <cellStyle name="Comma 2 2 3 2 3 6 2" xfId="2968" xr:uid="{00000000-0005-0000-0000-000056010000}"/>
    <cellStyle name="Comma 2 2 3 2 3 7" xfId="2834" xr:uid="{00000000-0005-0000-0000-000057010000}"/>
    <cellStyle name="Comma 2 2 3 2 4" xfId="298" xr:uid="{00000000-0005-0000-0000-000058010000}"/>
    <cellStyle name="Comma 2 2 3 2 4 2" xfId="299" xr:uid="{00000000-0005-0000-0000-000059010000}"/>
    <cellStyle name="Comma 2 2 3 2 4 2 2" xfId="300" xr:uid="{00000000-0005-0000-0000-00005A010000}"/>
    <cellStyle name="Comma 2 2 3 2 4 2 2 2" xfId="2975" xr:uid="{00000000-0005-0000-0000-00005B010000}"/>
    <cellStyle name="Comma 2 2 3 2 4 2 3" xfId="2974" xr:uid="{00000000-0005-0000-0000-00005C010000}"/>
    <cellStyle name="Comma 2 2 3 2 4 3" xfId="301" xr:uid="{00000000-0005-0000-0000-00005D010000}"/>
    <cellStyle name="Comma 2 2 3 2 4 3 2" xfId="2976" xr:uid="{00000000-0005-0000-0000-00005E010000}"/>
    <cellStyle name="Comma 2 2 3 2 4 4" xfId="302" xr:uid="{00000000-0005-0000-0000-00005F010000}"/>
    <cellStyle name="Comma 2 2 3 2 4 4 2" xfId="2977" xr:uid="{00000000-0005-0000-0000-000060010000}"/>
    <cellStyle name="Comma 2 2 3 2 4 5" xfId="2973" xr:uid="{00000000-0005-0000-0000-000061010000}"/>
    <cellStyle name="Comma 2 2 3 2 5" xfId="303" xr:uid="{00000000-0005-0000-0000-000062010000}"/>
    <cellStyle name="Comma 2 2 3 2 5 2" xfId="304" xr:uid="{00000000-0005-0000-0000-000063010000}"/>
    <cellStyle name="Comma 2 2 3 2 5 2 2" xfId="305" xr:uid="{00000000-0005-0000-0000-000064010000}"/>
    <cellStyle name="Comma 2 2 3 2 5 2 2 2" xfId="2980" xr:uid="{00000000-0005-0000-0000-000065010000}"/>
    <cellStyle name="Comma 2 2 3 2 5 2 3" xfId="2979" xr:uid="{00000000-0005-0000-0000-000066010000}"/>
    <cellStyle name="Comma 2 2 3 2 5 3" xfId="306" xr:uid="{00000000-0005-0000-0000-000067010000}"/>
    <cellStyle name="Comma 2 2 3 2 5 3 2" xfId="2981" xr:uid="{00000000-0005-0000-0000-000068010000}"/>
    <cellStyle name="Comma 2 2 3 2 5 4" xfId="307" xr:uid="{00000000-0005-0000-0000-000069010000}"/>
    <cellStyle name="Comma 2 2 3 2 5 4 2" xfId="2982" xr:uid="{00000000-0005-0000-0000-00006A010000}"/>
    <cellStyle name="Comma 2 2 3 2 5 5" xfId="2978" xr:uid="{00000000-0005-0000-0000-00006B010000}"/>
    <cellStyle name="Comma 2 2 3 2 6" xfId="308" xr:uid="{00000000-0005-0000-0000-00006C010000}"/>
    <cellStyle name="Comma 2 2 3 2 6 2" xfId="309" xr:uid="{00000000-0005-0000-0000-00006D010000}"/>
    <cellStyle name="Comma 2 2 3 2 6 2 2" xfId="2984" xr:uid="{00000000-0005-0000-0000-00006E010000}"/>
    <cellStyle name="Comma 2 2 3 2 6 3" xfId="310" xr:uid="{00000000-0005-0000-0000-00006F010000}"/>
    <cellStyle name="Comma 2 2 3 2 6 3 2" xfId="2985" xr:uid="{00000000-0005-0000-0000-000070010000}"/>
    <cellStyle name="Comma 2 2 3 2 6 4" xfId="2983" xr:uid="{00000000-0005-0000-0000-000071010000}"/>
    <cellStyle name="Comma 2 2 3 2 7" xfId="311" xr:uid="{00000000-0005-0000-0000-000072010000}"/>
    <cellStyle name="Comma 2 2 3 2 7 2" xfId="312" xr:uid="{00000000-0005-0000-0000-000073010000}"/>
    <cellStyle name="Comma 2 2 3 2 7 2 2" xfId="2987" xr:uid="{00000000-0005-0000-0000-000074010000}"/>
    <cellStyle name="Comma 2 2 3 2 7 3" xfId="2986" xr:uid="{00000000-0005-0000-0000-000075010000}"/>
    <cellStyle name="Comma 2 2 3 2 8" xfId="313" xr:uid="{00000000-0005-0000-0000-000076010000}"/>
    <cellStyle name="Comma 2 2 3 2 8 2" xfId="2988" xr:uid="{00000000-0005-0000-0000-000077010000}"/>
    <cellStyle name="Comma 2 2 3 2 9" xfId="314" xr:uid="{00000000-0005-0000-0000-000078010000}"/>
    <cellStyle name="Comma 2 2 3 2 9 2" xfId="2989" xr:uid="{00000000-0005-0000-0000-000079010000}"/>
    <cellStyle name="Comma 2 2 3 3" xfId="108" xr:uid="{00000000-0005-0000-0000-00007A010000}"/>
    <cellStyle name="Comma 2 2 3 3 2" xfId="162" xr:uid="{00000000-0005-0000-0000-00007B010000}"/>
    <cellStyle name="Comma 2 2 3 3 2 2" xfId="317" xr:uid="{00000000-0005-0000-0000-00007C010000}"/>
    <cellStyle name="Comma 2 2 3 3 2 2 2" xfId="2992" xr:uid="{00000000-0005-0000-0000-00007D010000}"/>
    <cellStyle name="Comma 2 2 3 3 2 3" xfId="2738" xr:uid="{00000000-0005-0000-0000-00007E010000}"/>
    <cellStyle name="Comma 2 2 3 3 2 3 2" xfId="5367" xr:uid="{00000000-0005-0000-0000-00007F010000}"/>
    <cellStyle name="Comma 2 2 3 3 2 4" xfId="316" xr:uid="{00000000-0005-0000-0000-000080010000}"/>
    <cellStyle name="Comma 2 2 3 3 2 4 2" xfId="2991" xr:uid="{00000000-0005-0000-0000-000081010000}"/>
    <cellStyle name="Comma 2 2 3 3 2 5" xfId="2848" xr:uid="{00000000-0005-0000-0000-000082010000}"/>
    <cellStyle name="Comma 2 2 3 3 3" xfId="318" xr:uid="{00000000-0005-0000-0000-000083010000}"/>
    <cellStyle name="Comma 2 2 3 3 3 2" xfId="2993" xr:uid="{00000000-0005-0000-0000-000084010000}"/>
    <cellStyle name="Comma 2 2 3 3 4" xfId="319" xr:uid="{00000000-0005-0000-0000-000085010000}"/>
    <cellStyle name="Comma 2 2 3 3 4 2" xfId="2994" xr:uid="{00000000-0005-0000-0000-000086010000}"/>
    <cellStyle name="Comma 2 2 3 3 5" xfId="2625" xr:uid="{00000000-0005-0000-0000-000087010000}"/>
    <cellStyle name="Comma 2 2 3 3 5 2" xfId="5259" xr:uid="{00000000-0005-0000-0000-000088010000}"/>
    <cellStyle name="Comma 2 2 3 3 6" xfId="2684" xr:uid="{00000000-0005-0000-0000-000089010000}"/>
    <cellStyle name="Comma 2 2 3 3 6 2" xfId="5313" xr:uid="{00000000-0005-0000-0000-00008A010000}"/>
    <cellStyle name="Comma 2 2 3 3 7" xfId="315" xr:uid="{00000000-0005-0000-0000-00008B010000}"/>
    <cellStyle name="Comma 2 2 3 3 7 2" xfId="2990" xr:uid="{00000000-0005-0000-0000-00008C010000}"/>
    <cellStyle name="Comma 2 2 3 3 8" xfId="2794" xr:uid="{00000000-0005-0000-0000-00008D010000}"/>
    <cellStyle name="Comma 2 2 3 4" xfId="135" xr:uid="{00000000-0005-0000-0000-00008E010000}"/>
    <cellStyle name="Comma 2 2 3 4 2" xfId="321" xr:uid="{00000000-0005-0000-0000-00008F010000}"/>
    <cellStyle name="Comma 2 2 3 4 2 2" xfId="322" xr:uid="{00000000-0005-0000-0000-000090010000}"/>
    <cellStyle name="Comma 2 2 3 4 2 2 2" xfId="2997" xr:uid="{00000000-0005-0000-0000-000091010000}"/>
    <cellStyle name="Comma 2 2 3 4 2 3" xfId="2996" xr:uid="{00000000-0005-0000-0000-000092010000}"/>
    <cellStyle name="Comma 2 2 3 4 3" xfId="323" xr:uid="{00000000-0005-0000-0000-000093010000}"/>
    <cellStyle name="Comma 2 2 3 4 3 2" xfId="2998" xr:uid="{00000000-0005-0000-0000-000094010000}"/>
    <cellStyle name="Comma 2 2 3 4 4" xfId="324" xr:uid="{00000000-0005-0000-0000-000095010000}"/>
    <cellStyle name="Comma 2 2 3 4 4 2" xfId="2999" xr:uid="{00000000-0005-0000-0000-000096010000}"/>
    <cellStyle name="Comma 2 2 3 4 5" xfId="2711" xr:uid="{00000000-0005-0000-0000-000097010000}"/>
    <cellStyle name="Comma 2 2 3 4 5 2" xfId="5340" xr:uid="{00000000-0005-0000-0000-000098010000}"/>
    <cellStyle name="Comma 2 2 3 4 6" xfId="320" xr:uid="{00000000-0005-0000-0000-000099010000}"/>
    <cellStyle name="Comma 2 2 3 4 6 2" xfId="2995" xr:uid="{00000000-0005-0000-0000-00009A010000}"/>
    <cellStyle name="Comma 2 2 3 4 7" xfId="2821" xr:uid="{00000000-0005-0000-0000-00009B010000}"/>
    <cellStyle name="Comma 2 2 3 5" xfId="325" xr:uid="{00000000-0005-0000-0000-00009C010000}"/>
    <cellStyle name="Comma 2 2 3 5 2" xfId="326" xr:uid="{00000000-0005-0000-0000-00009D010000}"/>
    <cellStyle name="Comma 2 2 3 5 2 2" xfId="327" xr:uid="{00000000-0005-0000-0000-00009E010000}"/>
    <cellStyle name="Comma 2 2 3 5 2 2 2" xfId="3002" xr:uid="{00000000-0005-0000-0000-00009F010000}"/>
    <cellStyle name="Comma 2 2 3 5 2 3" xfId="3001" xr:uid="{00000000-0005-0000-0000-0000A0010000}"/>
    <cellStyle name="Comma 2 2 3 5 3" xfId="328" xr:uid="{00000000-0005-0000-0000-0000A1010000}"/>
    <cellStyle name="Comma 2 2 3 5 3 2" xfId="3003" xr:uid="{00000000-0005-0000-0000-0000A2010000}"/>
    <cellStyle name="Comma 2 2 3 5 4" xfId="329" xr:uid="{00000000-0005-0000-0000-0000A3010000}"/>
    <cellStyle name="Comma 2 2 3 5 4 2" xfId="3004" xr:uid="{00000000-0005-0000-0000-0000A4010000}"/>
    <cellStyle name="Comma 2 2 3 5 5" xfId="3000" xr:uid="{00000000-0005-0000-0000-0000A5010000}"/>
    <cellStyle name="Comma 2 2 3 6" xfId="330" xr:uid="{00000000-0005-0000-0000-0000A6010000}"/>
    <cellStyle name="Comma 2 2 3 6 2" xfId="331" xr:uid="{00000000-0005-0000-0000-0000A7010000}"/>
    <cellStyle name="Comma 2 2 3 6 2 2" xfId="332" xr:uid="{00000000-0005-0000-0000-0000A8010000}"/>
    <cellStyle name="Comma 2 2 3 6 2 2 2" xfId="3007" xr:uid="{00000000-0005-0000-0000-0000A9010000}"/>
    <cellStyle name="Comma 2 2 3 6 2 3" xfId="3006" xr:uid="{00000000-0005-0000-0000-0000AA010000}"/>
    <cellStyle name="Comma 2 2 3 6 3" xfId="333" xr:uid="{00000000-0005-0000-0000-0000AB010000}"/>
    <cellStyle name="Comma 2 2 3 6 3 2" xfId="3008" xr:uid="{00000000-0005-0000-0000-0000AC010000}"/>
    <cellStyle name="Comma 2 2 3 6 4" xfId="334" xr:uid="{00000000-0005-0000-0000-0000AD010000}"/>
    <cellStyle name="Comma 2 2 3 6 4 2" xfId="3009" xr:uid="{00000000-0005-0000-0000-0000AE010000}"/>
    <cellStyle name="Comma 2 2 3 6 5" xfId="3005" xr:uid="{00000000-0005-0000-0000-0000AF010000}"/>
    <cellStyle name="Comma 2 2 3 7" xfId="335" xr:uid="{00000000-0005-0000-0000-0000B0010000}"/>
    <cellStyle name="Comma 2 2 3 7 2" xfId="336" xr:uid="{00000000-0005-0000-0000-0000B1010000}"/>
    <cellStyle name="Comma 2 2 3 7 2 2" xfId="3011" xr:uid="{00000000-0005-0000-0000-0000B2010000}"/>
    <cellStyle name="Comma 2 2 3 7 3" xfId="337" xr:uid="{00000000-0005-0000-0000-0000B3010000}"/>
    <cellStyle name="Comma 2 2 3 7 3 2" xfId="3012" xr:uid="{00000000-0005-0000-0000-0000B4010000}"/>
    <cellStyle name="Comma 2 2 3 7 4" xfId="3010" xr:uid="{00000000-0005-0000-0000-0000B5010000}"/>
    <cellStyle name="Comma 2 2 3 8" xfId="338" xr:uid="{00000000-0005-0000-0000-0000B6010000}"/>
    <cellStyle name="Comma 2 2 3 8 2" xfId="339" xr:uid="{00000000-0005-0000-0000-0000B7010000}"/>
    <cellStyle name="Comma 2 2 3 8 2 2" xfId="3014" xr:uid="{00000000-0005-0000-0000-0000B8010000}"/>
    <cellStyle name="Comma 2 2 3 8 3" xfId="3013" xr:uid="{00000000-0005-0000-0000-0000B9010000}"/>
    <cellStyle name="Comma 2 2 3 9" xfId="340" xr:uid="{00000000-0005-0000-0000-0000BA010000}"/>
    <cellStyle name="Comma 2 2 3 9 2" xfId="3015" xr:uid="{00000000-0005-0000-0000-0000BB010000}"/>
    <cellStyle name="Comma 2 2 4" xfId="85" xr:uid="{00000000-0005-0000-0000-0000BC010000}"/>
    <cellStyle name="Comma 2 2 4 10" xfId="342" xr:uid="{00000000-0005-0000-0000-0000BD010000}"/>
    <cellStyle name="Comma 2 2 4 10 2" xfId="3017" xr:uid="{00000000-0005-0000-0000-0000BE010000}"/>
    <cellStyle name="Comma 2 2 4 11" xfId="2603" xr:uid="{00000000-0005-0000-0000-0000BF010000}"/>
    <cellStyle name="Comma 2 2 4 11 2" xfId="5238" xr:uid="{00000000-0005-0000-0000-0000C0010000}"/>
    <cellStyle name="Comma 2 2 4 12" xfId="2663" xr:uid="{00000000-0005-0000-0000-0000C1010000}"/>
    <cellStyle name="Comma 2 2 4 12 2" xfId="5292" xr:uid="{00000000-0005-0000-0000-0000C2010000}"/>
    <cellStyle name="Comma 2 2 4 13" xfId="341" xr:uid="{00000000-0005-0000-0000-0000C3010000}"/>
    <cellStyle name="Comma 2 2 4 13 2" xfId="3016" xr:uid="{00000000-0005-0000-0000-0000C4010000}"/>
    <cellStyle name="Comma 2 2 4 14" xfId="2773" xr:uid="{00000000-0005-0000-0000-0000C5010000}"/>
    <cellStyle name="Comma 2 2 4 2" xfId="114" xr:uid="{00000000-0005-0000-0000-0000C6010000}"/>
    <cellStyle name="Comma 2 2 4 2 10" xfId="2631" xr:uid="{00000000-0005-0000-0000-0000C7010000}"/>
    <cellStyle name="Comma 2 2 4 2 10 2" xfId="5265" xr:uid="{00000000-0005-0000-0000-0000C8010000}"/>
    <cellStyle name="Comma 2 2 4 2 11" xfId="2690" xr:uid="{00000000-0005-0000-0000-0000C9010000}"/>
    <cellStyle name="Comma 2 2 4 2 11 2" xfId="5319" xr:uid="{00000000-0005-0000-0000-0000CA010000}"/>
    <cellStyle name="Comma 2 2 4 2 12" xfId="343" xr:uid="{00000000-0005-0000-0000-0000CB010000}"/>
    <cellStyle name="Comma 2 2 4 2 12 2" xfId="3018" xr:uid="{00000000-0005-0000-0000-0000CC010000}"/>
    <cellStyle name="Comma 2 2 4 2 13" xfId="2800" xr:uid="{00000000-0005-0000-0000-0000CD010000}"/>
    <cellStyle name="Comma 2 2 4 2 2" xfId="168" xr:uid="{00000000-0005-0000-0000-0000CE010000}"/>
    <cellStyle name="Comma 2 2 4 2 2 2" xfId="345" xr:uid="{00000000-0005-0000-0000-0000CF010000}"/>
    <cellStyle name="Comma 2 2 4 2 2 2 2" xfId="346" xr:uid="{00000000-0005-0000-0000-0000D0010000}"/>
    <cellStyle name="Comma 2 2 4 2 2 2 2 2" xfId="3021" xr:uid="{00000000-0005-0000-0000-0000D1010000}"/>
    <cellStyle name="Comma 2 2 4 2 2 2 3" xfId="3020" xr:uid="{00000000-0005-0000-0000-0000D2010000}"/>
    <cellStyle name="Comma 2 2 4 2 2 3" xfId="347" xr:uid="{00000000-0005-0000-0000-0000D3010000}"/>
    <cellStyle name="Comma 2 2 4 2 2 3 2" xfId="3022" xr:uid="{00000000-0005-0000-0000-0000D4010000}"/>
    <cellStyle name="Comma 2 2 4 2 2 4" xfId="348" xr:uid="{00000000-0005-0000-0000-0000D5010000}"/>
    <cellStyle name="Comma 2 2 4 2 2 4 2" xfId="3023" xr:uid="{00000000-0005-0000-0000-0000D6010000}"/>
    <cellStyle name="Comma 2 2 4 2 2 5" xfId="2744" xr:uid="{00000000-0005-0000-0000-0000D7010000}"/>
    <cellStyle name="Comma 2 2 4 2 2 5 2" xfId="5373" xr:uid="{00000000-0005-0000-0000-0000D8010000}"/>
    <cellStyle name="Comma 2 2 4 2 2 6" xfId="344" xr:uid="{00000000-0005-0000-0000-0000D9010000}"/>
    <cellStyle name="Comma 2 2 4 2 2 6 2" xfId="3019" xr:uid="{00000000-0005-0000-0000-0000DA010000}"/>
    <cellStyle name="Comma 2 2 4 2 2 7" xfId="2854" xr:uid="{00000000-0005-0000-0000-0000DB010000}"/>
    <cellStyle name="Comma 2 2 4 2 3" xfId="349" xr:uid="{00000000-0005-0000-0000-0000DC010000}"/>
    <cellStyle name="Comma 2 2 4 2 3 2" xfId="350" xr:uid="{00000000-0005-0000-0000-0000DD010000}"/>
    <cellStyle name="Comma 2 2 4 2 3 2 2" xfId="351" xr:uid="{00000000-0005-0000-0000-0000DE010000}"/>
    <cellStyle name="Comma 2 2 4 2 3 2 2 2" xfId="3026" xr:uid="{00000000-0005-0000-0000-0000DF010000}"/>
    <cellStyle name="Comma 2 2 4 2 3 2 3" xfId="3025" xr:uid="{00000000-0005-0000-0000-0000E0010000}"/>
    <cellStyle name="Comma 2 2 4 2 3 3" xfId="352" xr:uid="{00000000-0005-0000-0000-0000E1010000}"/>
    <cellStyle name="Comma 2 2 4 2 3 3 2" xfId="3027" xr:uid="{00000000-0005-0000-0000-0000E2010000}"/>
    <cellStyle name="Comma 2 2 4 2 3 4" xfId="353" xr:uid="{00000000-0005-0000-0000-0000E3010000}"/>
    <cellStyle name="Comma 2 2 4 2 3 4 2" xfId="3028" xr:uid="{00000000-0005-0000-0000-0000E4010000}"/>
    <cellStyle name="Comma 2 2 4 2 3 5" xfId="3024" xr:uid="{00000000-0005-0000-0000-0000E5010000}"/>
    <cellStyle name="Comma 2 2 4 2 4" xfId="354" xr:uid="{00000000-0005-0000-0000-0000E6010000}"/>
    <cellStyle name="Comma 2 2 4 2 4 2" xfId="355" xr:uid="{00000000-0005-0000-0000-0000E7010000}"/>
    <cellStyle name="Comma 2 2 4 2 4 2 2" xfId="356" xr:uid="{00000000-0005-0000-0000-0000E8010000}"/>
    <cellStyle name="Comma 2 2 4 2 4 2 2 2" xfId="3031" xr:uid="{00000000-0005-0000-0000-0000E9010000}"/>
    <cellStyle name="Comma 2 2 4 2 4 2 3" xfId="3030" xr:uid="{00000000-0005-0000-0000-0000EA010000}"/>
    <cellStyle name="Comma 2 2 4 2 4 3" xfId="357" xr:uid="{00000000-0005-0000-0000-0000EB010000}"/>
    <cellStyle name="Comma 2 2 4 2 4 3 2" xfId="3032" xr:uid="{00000000-0005-0000-0000-0000EC010000}"/>
    <cellStyle name="Comma 2 2 4 2 4 4" xfId="358" xr:uid="{00000000-0005-0000-0000-0000ED010000}"/>
    <cellStyle name="Comma 2 2 4 2 4 4 2" xfId="3033" xr:uid="{00000000-0005-0000-0000-0000EE010000}"/>
    <cellStyle name="Comma 2 2 4 2 4 5" xfId="3029" xr:uid="{00000000-0005-0000-0000-0000EF010000}"/>
    <cellStyle name="Comma 2 2 4 2 5" xfId="359" xr:uid="{00000000-0005-0000-0000-0000F0010000}"/>
    <cellStyle name="Comma 2 2 4 2 5 2" xfId="360" xr:uid="{00000000-0005-0000-0000-0000F1010000}"/>
    <cellStyle name="Comma 2 2 4 2 5 2 2" xfId="361" xr:uid="{00000000-0005-0000-0000-0000F2010000}"/>
    <cellStyle name="Comma 2 2 4 2 5 2 2 2" xfId="3036" xr:uid="{00000000-0005-0000-0000-0000F3010000}"/>
    <cellStyle name="Comma 2 2 4 2 5 2 3" xfId="3035" xr:uid="{00000000-0005-0000-0000-0000F4010000}"/>
    <cellStyle name="Comma 2 2 4 2 5 3" xfId="362" xr:uid="{00000000-0005-0000-0000-0000F5010000}"/>
    <cellStyle name="Comma 2 2 4 2 5 3 2" xfId="3037" xr:uid="{00000000-0005-0000-0000-0000F6010000}"/>
    <cellStyle name="Comma 2 2 4 2 5 4" xfId="363" xr:uid="{00000000-0005-0000-0000-0000F7010000}"/>
    <cellStyle name="Comma 2 2 4 2 5 4 2" xfId="3038" xr:uid="{00000000-0005-0000-0000-0000F8010000}"/>
    <cellStyle name="Comma 2 2 4 2 5 5" xfId="3034" xr:uid="{00000000-0005-0000-0000-0000F9010000}"/>
    <cellStyle name="Comma 2 2 4 2 6" xfId="364" xr:uid="{00000000-0005-0000-0000-0000FA010000}"/>
    <cellStyle name="Comma 2 2 4 2 6 2" xfId="365" xr:uid="{00000000-0005-0000-0000-0000FB010000}"/>
    <cellStyle name="Comma 2 2 4 2 6 2 2" xfId="3040" xr:uid="{00000000-0005-0000-0000-0000FC010000}"/>
    <cellStyle name="Comma 2 2 4 2 6 3" xfId="366" xr:uid="{00000000-0005-0000-0000-0000FD010000}"/>
    <cellStyle name="Comma 2 2 4 2 6 3 2" xfId="3041" xr:uid="{00000000-0005-0000-0000-0000FE010000}"/>
    <cellStyle name="Comma 2 2 4 2 6 4" xfId="3039" xr:uid="{00000000-0005-0000-0000-0000FF010000}"/>
    <cellStyle name="Comma 2 2 4 2 7" xfId="367" xr:uid="{00000000-0005-0000-0000-000000020000}"/>
    <cellStyle name="Comma 2 2 4 2 7 2" xfId="368" xr:uid="{00000000-0005-0000-0000-000001020000}"/>
    <cellStyle name="Comma 2 2 4 2 7 2 2" xfId="3043" xr:uid="{00000000-0005-0000-0000-000002020000}"/>
    <cellStyle name="Comma 2 2 4 2 7 3" xfId="3042" xr:uid="{00000000-0005-0000-0000-000003020000}"/>
    <cellStyle name="Comma 2 2 4 2 8" xfId="369" xr:uid="{00000000-0005-0000-0000-000004020000}"/>
    <cellStyle name="Comma 2 2 4 2 8 2" xfId="3044" xr:uid="{00000000-0005-0000-0000-000005020000}"/>
    <cellStyle name="Comma 2 2 4 2 9" xfId="370" xr:uid="{00000000-0005-0000-0000-000006020000}"/>
    <cellStyle name="Comma 2 2 4 2 9 2" xfId="3045" xr:uid="{00000000-0005-0000-0000-000007020000}"/>
    <cellStyle name="Comma 2 2 4 3" xfId="141" xr:uid="{00000000-0005-0000-0000-000008020000}"/>
    <cellStyle name="Comma 2 2 4 3 2" xfId="372" xr:uid="{00000000-0005-0000-0000-000009020000}"/>
    <cellStyle name="Comma 2 2 4 3 2 2" xfId="373" xr:uid="{00000000-0005-0000-0000-00000A020000}"/>
    <cellStyle name="Comma 2 2 4 3 2 2 2" xfId="3048" xr:uid="{00000000-0005-0000-0000-00000B020000}"/>
    <cellStyle name="Comma 2 2 4 3 2 3" xfId="3047" xr:uid="{00000000-0005-0000-0000-00000C020000}"/>
    <cellStyle name="Comma 2 2 4 3 3" xfId="374" xr:uid="{00000000-0005-0000-0000-00000D020000}"/>
    <cellStyle name="Comma 2 2 4 3 3 2" xfId="3049" xr:uid="{00000000-0005-0000-0000-00000E020000}"/>
    <cellStyle name="Comma 2 2 4 3 4" xfId="375" xr:uid="{00000000-0005-0000-0000-00000F020000}"/>
    <cellStyle name="Comma 2 2 4 3 4 2" xfId="3050" xr:uid="{00000000-0005-0000-0000-000010020000}"/>
    <cellStyle name="Comma 2 2 4 3 5" xfId="2717" xr:uid="{00000000-0005-0000-0000-000011020000}"/>
    <cellStyle name="Comma 2 2 4 3 5 2" xfId="5346" xr:uid="{00000000-0005-0000-0000-000012020000}"/>
    <cellStyle name="Comma 2 2 4 3 6" xfId="371" xr:uid="{00000000-0005-0000-0000-000013020000}"/>
    <cellStyle name="Comma 2 2 4 3 6 2" xfId="3046" xr:uid="{00000000-0005-0000-0000-000014020000}"/>
    <cellStyle name="Comma 2 2 4 3 7" xfId="2827" xr:uid="{00000000-0005-0000-0000-000015020000}"/>
    <cellStyle name="Comma 2 2 4 4" xfId="376" xr:uid="{00000000-0005-0000-0000-000016020000}"/>
    <cellStyle name="Comma 2 2 4 4 2" xfId="377" xr:uid="{00000000-0005-0000-0000-000017020000}"/>
    <cellStyle name="Comma 2 2 4 4 2 2" xfId="378" xr:uid="{00000000-0005-0000-0000-000018020000}"/>
    <cellStyle name="Comma 2 2 4 4 2 2 2" xfId="3053" xr:uid="{00000000-0005-0000-0000-000019020000}"/>
    <cellStyle name="Comma 2 2 4 4 2 3" xfId="3052" xr:uid="{00000000-0005-0000-0000-00001A020000}"/>
    <cellStyle name="Comma 2 2 4 4 3" xfId="379" xr:uid="{00000000-0005-0000-0000-00001B020000}"/>
    <cellStyle name="Comma 2 2 4 4 3 2" xfId="3054" xr:uid="{00000000-0005-0000-0000-00001C020000}"/>
    <cellStyle name="Comma 2 2 4 4 4" xfId="380" xr:uid="{00000000-0005-0000-0000-00001D020000}"/>
    <cellStyle name="Comma 2 2 4 4 4 2" xfId="3055" xr:uid="{00000000-0005-0000-0000-00001E020000}"/>
    <cellStyle name="Comma 2 2 4 4 5" xfId="3051" xr:uid="{00000000-0005-0000-0000-00001F020000}"/>
    <cellStyle name="Comma 2 2 4 5" xfId="381" xr:uid="{00000000-0005-0000-0000-000020020000}"/>
    <cellStyle name="Comma 2 2 4 5 2" xfId="382" xr:uid="{00000000-0005-0000-0000-000021020000}"/>
    <cellStyle name="Comma 2 2 4 5 2 2" xfId="383" xr:uid="{00000000-0005-0000-0000-000022020000}"/>
    <cellStyle name="Comma 2 2 4 5 2 2 2" xfId="3058" xr:uid="{00000000-0005-0000-0000-000023020000}"/>
    <cellStyle name="Comma 2 2 4 5 2 3" xfId="3057" xr:uid="{00000000-0005-0000-0000-000024020000}"/>
    <cellStyle name="Comma 2 2 4 5 3" xfId="384" xr:uid="{00000000-0005-0000-0000-000025020000}"/>
    <cellStyle name="Comma 2 2 4 5 3 2" xfId="3059" xr:uid="{00000000-0005-0000-0000-000026020000}"/>
    <cellStyle name="Comma 2 2 4 5 4" xfId="385" xr:uid="{00000000-0005-0000-0000-000027020000}"/>
    <cellStyle name="Comma 2 2 4 5 4 2" xfId="3060" xr:uid="{00000000-0005-0000-0000-000028020000}"/>
    <cellStyle name="Comma 2 2 4 5 5" xfId="3056" xr:uid="{00000000-0005-0000-0000-000029020000}"/>
    <cellStyle name="Comma 2 2 4 6" xfId="386" xr:uid="{00000000-0005-0000-0000-00002A020000}"/>
    <cellStyle name="Comma 2 2 4 6 2" xfId="387" xr:uid="{00000000-0005-0000-0000-00002B020000}"/>
    <cellStyle name="Comma 2 2 4 6 2 2" xfId="388" xr:uid="{00000000-0005-0000-0000-00002C020000}"/>
    <cellStyle name="Comma 2 2 4 6 2 2 2" xfId="3063" xr:uid="{00000000-0005-0000-0000-00002D020000}"/>
    <cellStyle name="Comma 2 2 4 6 2 3" xfId="3062" xr:uid="{00000000-0005-0000-0000-00002E020000}"/>
    <cellStyle name="Comma 2 2 4 6 3" xfId="389" xr:uid="{00000000-0005-0000-0000-00002F020000}"/>
    <cellStyle name="Comma 2 2 4 6 3 2" xfId="3064" xr:uid="{00000000-0005-0000-0000-000030020000}"/>
    <cellStyle name="Comma 2 2 4 6 4" xfId="390" xr:uid="{00000000-0005-0000-0000-000031020000}"/>
    <cellStyle name="Comma 2 2 4 6 4 2" xfId="3065" xr:uid="{00000000-0005-0000-0000-000032020000}"/>
    <cellStyle name="Comma 2 2 4 6 5" xfId="3061" xr:uid="{00000000-0005-0000-0000-000033020000}"/>
    <cellStyle name="Comma 2 2 4 7" xfId="391" xr:uid="{00000000-0005-0000-0000-000034020000}"/>
    <cellStyle name="Comma 2 2 4 7 2" xfId="392" xr:uid="{00000000-0005-0000-0000-000035020000}"/>
    <cellStyle name="Comma 2 2 4 7 2 2" xfId="3067" xr:uid="{00000000-0005-0000-0000-000036020000}"/>
    <cellStyle name="Comma 2 2 4 7 3" xfId="393" xr:uid="{00000000-0005-0000-0000-000037020000}"/>
    <cellStyle name="Comma 2 2 4 7 3 2" xfId="3068" xr:uid="{00000000-0005-0000-0000-000038020000}"/>
    <cellStyle name="Comma 2 2 4 7 4" xfId="3066" xr:uid="{00000000-0005-0000-0000-000039020000}"/>
    <cellStyle name="Comma 2 2 4 8" xfId="394" xr:uid="{00000000-0005-0000-0000-00003A020000}"/>
    <cellStyle name="Comma 2 2 4 8 2" xfId="395" xr:uid="{00000000-0005-0000-0000-00003B020000}"/>
    <cellStyle name="Comma 2 2 4 8 2 2" xfId="3070" xr:uid="{00000000-0005-0000-0000-00003C020000}"/>
    <cellStyle name="Comma 2 2 4 8 3" xfId="3069" xr:uid="{00000000-0005-0000-0000-00003D020000}"/>
    <cellStyle name="Comma 2 2 4 9" xfId="396" xr:uid="{00000000-0005-0000-0000-00003E020000}"/>
    <cellStyle name="Comma 2 2 4 9 2" xfId="3071" xr:uid="{00000000-0005-0000-0000-00003F020000}"/>
    <cellStyle name="Comma 2 2 5" xfId="101" xr:uid="{00000000-0005-0000-0000-000040020000}"/>
    <cellStyle name="Comma 2 2 5 10" xfId="2618" xr:uid="{00000000-0005-0000-0000-000041020000}"/>
    <cellStyle name="Comma 2 2 5 10 2" xfId="5252" xr:uid="{00000000-0005-0000-0000-000042020000}"/>
    <cellStyle name="Comma 2 2 5 11" xfId="2677" xr:uid="{00000000-0005-0000-0000-000043020000}"/>
    <cellStyle name="Comma 2 2 5 11 2" xfId="5306" xr:uid="{00000000-0005-0000-0000-000044020000}"/>
    <cellStyle name="Comma 2 2 5 12" xfId="397" xr:uid="{00000000-0005-0000-0000-000045020000}"/>
    <cellStyle name="Comma 2 2 5 12 2" xfId="3072" xr:uid="{00000000-0005-0000-0000-000046020000}"/>
    <cellStyle name="Comma 2 2 5 13" xfId="2787" xr:uid="{00000000-0005-0000-0000-000047020000}"/>
    <cellStyle name="Comma 2 2 5 2" xfId="155" xr:uid="{00000000-0005-0000-0000-000048020000}"/>
    <cellStyle name="Comma 2 2 5 2 2" xfId="399" xr:uid="{00000000-0005-0000-0000-000049020000}"/>
    <cellStyle name="Comma 2 2 5 2 2 2" xfId="400" xr:uid="{00000000-0005-0000-0000-00004A020000}"/>
    <cellStyle name="Comma 2 2 5 2 2 2 2" xfId="3075" xr:uid="{00000000-0005-0000-0000-00004B020000}"/>
    <cellStyle name="Comma 2 2 5 2 2 3" xfId="3074" xr:uid="{00000000-0005-0000-0000-00004C020000}"/>
    <cellStyle name="Comma 2 2 5 2 3" xfId="401" xr:uid="{00000000-0005-0000-0000-00004D020000}"/>
    <cellStyle name="Comma 2 2 5 2 3 2" xfId="3076" xr:uid="{00000000-0005-0000-0000-00004E020000}"/>
    <cellStyle name="Comma 2 2 5 2 4" xfId="402" xr:uid="{00000000-0005-0000-0000-00004F020000}"/>
    <cellStyle name="Comma 2 2 5 2 4 2" xfId="3077" xr:uid="{00000000-0005-0000-0000-000050020000}"/>
    <cellStyle name="Comma 2 2 5 2 5" xfId="2731" xr:uid="{00000000-0005-0000-0000-000051020000}"/>
    <cellStyle name="Comma 2 2 5 2 5 2" xfId="5360" xr:uid="{00000000-0005-0000-0000-000052020000}"/>
    <cellStyle name="Comma 2 2 5 2 6" xfId="398" xr:uid="{00000000-0005-0000-0000-000053020000}"/>
    <cellStyle name="Comma 2 2 5 2 6 2" xfId="3073" xr:uid="{00000000-0005-0000-0000-000054020000}"/>
    <cellStyle name="Comma 2 2 5 2 7" xfId="2841" xr:uid="{00000000-0005-0000-0000-000055020000}"/>
    <cellStyle name="Comma 2 2 5 3" xfId="403" xr:uid="{00000000-0005-0000-0000-000056020000}"/>
    <cellStyle name="Comma 2 2 5 3 2" xfId="404" xr:uid="{00000000-0005-0000-0000-000057020000}"/>
    <cellStyle name="Comma 2 2 5 3 2 2" xfId="405" xr:uid="{00000000-0005-0000-0000-000058020000}"/>
    <cellStyle name="Comma 2 2 5 3 2 2 2" xfId="3080" xr:uid="{00000000-0005-0000-0000-000059020000}"/>
    <cellStyle name="Comma 2 2 5 3 2 3" xfId="3079" xr:uid="{00000000-0005-0000-0000-00005A020000}"/>
    <cellStyle name="Comma 2 2 5 3 3" xfId="406" xr:uid="{00000000-0005-0000-0000-00005B020000}"/>
    <cellStyle name="Comma 2 2 5 3 3 2" xfId="3081" xr:uid="{00000000-0005-0000-0000-00005C020000}"/>
    <cellStyle name="Comma 2 2 5 3 4" xfId="407" xr:uid="{00000000-0005-0000-0000-00005D020000}"/>
    <cellStyle name="Comma 2 2 5 3 4 2" xfId="3082" xr:uid="{00000000-0005-0000-0000-00005E020000}"/>
    <cellStyle name="Comma 2 2 5 3 5" xfId="3078" xr:uid="{00000000-0005-0000-0000-00005F020000}"/>
    <cellStyle name="Comma 2 2 5 4" xfId="408" xr:uid="{00000000-0005-0000-0000-000060020000}"/>
    <cellStyle name="Comma 2 2 5 4 2" xfId="409" xr:uid="{00000000-0005-0000-0000-000061020000}"/>
    <cellStyle name="Comma 2 2 5 4 2 2" xfId="410" xr:uid="{00000000-0005-0000-0000-000062020000}"/>
    <cellStyle name="Comma 2 2 5 4 2 2 2" xfId="3085" xr:uid="{00000000-0005-0000-0000-000063020000}"/>
    <cellStyle name="Comma 2 2 5 4 2 3" xfId="3084" xr:uid="{00000000-0005-0000-0000-000064020000}"/>
    <cellStyle name="Comma 2 2 5 4 3" xfId="411" xr:uid="{00000000-0005-0000-0000-000065020000}"/>
    <cellStyle name="Comma 2 2 5 4 3 2" xfId="3086" xr:uid="{00000000-0005-0000-0000-000066020000}"/>
    <cellStyle name="Comma 2 2 5 4 4" xfId="412" xr:uid="{00000000-0005-0000-0000-000067020000}"/>
    <cellStyle name="Comma 2 2 5 4 4 2" xfId="3087" xr:uid="{00000000-0005-0000-0000-000068020000}"/>
    <cellStyle name="Comma 2 2 5 4 5" xfId="3083" xr:uid="{00000000-0005-0000-0000-000069020000}"/>
    <cellStyle name="Comma 2 2 5 5" xfId="413" xr:uid="{00000000-0005-0000-0000-00006A020000}"/>
    <cellStyle name="Comma 2 2 5 5 2" xfId="414" xr:uid="{00000000-0005-0000-0000-00006B020000}"/>
    <cellStyle name="Comma 2 2 5 5 2 2" xfId="415" xr:uid="{00000000-0005-0000-0000-00006C020000}"/>
    <cellStyle name="Comma 2 2 5 5 2 2 2" xfId="3090" xr:uid="{00000000-0005-0000-0000-00006D020000}"/>
    <cellStyle name="Comma 2 2 5 5 2 3" xfId="3089" xr:uid="{00000000-0005-0000-0000-00006E020000}"/>
    <cellStyle name="Comma 2 2 5 5 3" xfId="416" xr:uid="{00000000-0005-0000-0000-00006F020000}"/>
    <cellStyle name="Comma 2 2 5 5 3 2" xfId="3091" xr:uid="{00000000-0005-0000-0000-000070020000}"/>
    <cellStyle name="Comma 2 2 5 5 4" xfId="417" xr:uid="{00000000-0005-0000-0000-000071020000}"/>
    <cellStyle name="Comma 2 2 5 5 4 2" xfId="3092" xr:uid="{00000000-0005-0000-0000-000072020000}"/>
    <cellStyle name="Comma 2 2 5 5 5" xfId="3088" xr:uid="{00000000-0005-0000-0000-000073020000}"/>
    <cellStyle name="Comma 2 2 5 6" xfId="418" xr:uid="{00000000-0005-0000-0000-000074020000}"/>
    <cellStyle name="Comma 2 2 5 6 2" xfId="419" xr:uid="{00000000-0005-0000-0000-000075020000}"/>
    <cellStyle name="Comma 2 2 5 6 2 2" xfId="3094" xr:uid="{00000000-0005-0000-0000-000076020000}"/>
    <cellStyle name="Comma 2 2 5 6 3" xfId="420" xr:uid="{00000000-0005-0000-0000-000077020000}"/>
    <cellStyle name="Comma 2 2 5 6 3 2" xfId="3095" xr:uid="{00000000-0005-0000-0000-000078020000}"/>
    <cellStyle name="Comma 2 2 5 6 4" xfId="3093" xr:uid="{00000000-0005-0000-0000-000079020000}"/>
    <cellStyle name="Comma 2 2 5 7" xfId="421" xr:uid="{00000000-0005-0000-0000-00007A020000}"/>
    <cellStyle name="Comma 2 2 5 7 2" xfId="422" xr:uid="{00000000-0005-0000-0000-00007B020000}"/>
    <cellStyle name="Comma 2 2 5 7 2 2" xfId="3097" xr:uid="{00000000-0005-0000-0000-00007C020000}"/>
    <cellStyle name="Comma 2 2 5 7 3" xfId="3096" xr:uid="{00000000-0005-0000-0000-00007D020000}"/>
    <cellStyle name="Comma 2 2 5 8" xfId="423" xr:uid="{00000000-0005-0000-0000-00007E020000}"/>
    <cellStyle name="Comma 2 2 5 8 2" xfId="3098" xr:uid="{00000000-0005-0000-0000-00007F020000}"/>
    <cellStyle name="Comma 2 2 5 9" xfId="424" xr:uid="{00000000-0005-0000-0000-000080020000}"/>
    <cellStyle name="Comma 2 2 5 9 2" xfId="3099" xr:uid="{00000000-0005-0000-0000-000081020000}"/>
    <cellStyle name="Comma 2 2 6" xfId="128" xr:uid="{00000000-0005-0000-0000-000082020000}"/>
    <cellStyle name="Comma 2 2 6 2" xfId="426" xr:uid="{00000000-0005-0000-0000-000083020000}"/>
    <cellStyle name="Comma 2 2 6 2 2" xfId="427" xr:uid="{00000000-0005-0000-0000-000084020000}"/>
    <cellStyle name="Comma 2 2 6 2 2 2" xfId="3102" xr:uid="{00000000-0005-0000-0000-000085020000}"/>
    <cellStyle name="Comma 2 2 6 2 3" xfId="3101" xr:uid="{00000000-0005-0000-0000-000086020000}"/>
    <cellStyle name="Comma 2 2 6 3" xfId="428" xr:uid="{00000000-0005-0000-0000-000087020000}"/>
    <cellStyle name="Comma 2 2 6 3 2" xfId="3103" xr:uid="{00000000-0005-0000-0000-000088020000}"/>
    <cellStyle name="Comma 2 2 6 4" xfId="429" xr:uid="{00000000-0005-0000-0000-000089020000}"/>
    <cellStyle name="Comma 2 2 6 4 2" xfId="3104" xr:uid="{00000000-0005-0000-0000-00008A020000}"/>
    <cellStyle name="Comma 2 2 6 5" xfId="2704" xr:uid="{00000000-0005-0000-0000-00008B020000}"/>
    <cellStyle name="Comma 2 2 6 5 2" xfId="5333" xr:uid="{00000000-0005-0000-0000-00008C020000}"/>
    <cellStyle name="Comma 2 2 6 6" xfId="425" xr:uid="{00000000-0005-0000-0000-00008D020000}"/>
    <cellStyle name="Comma 2 2 6 6 2" xfId="3100" xr:uid="{00000000-0005-0000-0000-00008E020000}"/>
    <cellStyle name="Comma 2 2 6 7" xfId="2814" xr:uid="{00000000-0005-0000-0000-00008F020000}"/>
    <cellStyle name="Comma 2 2 7" xfId="430" xr:uid="{00000000-0005-0000-0000-000090020000}"/>
    <cellStyle name="Comma 2 2 7 2" xfId="431" xr:uid="{00000000-0005-0000-0000-000091020000}"/>
    <cellStyle name="Comma 2 2 7 2 2" xfId="432" xr:uid="{00000000-0005-0000-0000-000092020000}"/>
    <cellStyle name="Comma 2 2 7 2 2 2" xfId="3107" xr:uid="{00000000-0005-0000-0000-000093020000}"/>
    <cellStyle name="Comma 2 2 7 2 3" xfId="3106" xr:uid="{00000000-0005-0000-0000-000094020000}"/>
    <cellStyle name="Comma 2 2 7 3" xfId="433" xr:uid="{00000000-0005-0000-0000-000095020000}"/>
    <cellStyle name="Comma 2 2 7 3 2" xfId="3108" xr:uid="{00000000-0005-0000-0000-000096020000}"/>
    <cellStyle name="Comma 2 2 7 4" xfId="434" xr:uid="{00000000-0005-0000-0000-000097020000}"/>
    <cellStyle name="Comma 2 2 7 4 2" xfId="3109" xr:uid="{00000000-0005-0000-0000-000098020000}"/>
    <cellStyle name="Comma 2 2 7 5" xfId="3105" xr:uid="{00000000-0005-0000-0000-000099020000}"/>
    <cellStyle name="Comma 2 2 8" xfId="435" xr:uid="{00000000-0005-0000-0000-00009A020000}"/>
    <cellStyle name="Comma 2 2 8 2" xfId="436" xr:uid="{00000000-0005-0000-0000-00009B020000}"/>
    <cellStyle name="Comma 2 2 8 2 2" xfId="437" xr:uid="{00000000-0005-0000-0000-00009C020000}"/>
    <cellStyle name="Comma 2 2 8 2 2 2" xfId="3112" xr:uid="{00000000-0005-0000-0000-00009D020000}"/>
    <cellStyle name="Comma 2 2 8 2 3" xfId="3111" xr:uid="{00000000-0005-0000-0000-00009E020000}"/>
    <cellStyle name="Comma 2 2 8 3" xfId="438" xr:uid="{00000000-0005-0000-0000-00009F020000}"/>
    <cellStyle name="Comma 2 2 8 3 2" xfId="3113" xr:uid="{00000000-0005-0000-0000-0000A0020000}"/>
    <cellStyle name="Comma 2 2 8 4" xfId="439" xr:uid="{00000000-0005-0000-0000-0000A1020000}"/>
    <cellStyle name="Comma 2 2 8 4 2" xfId="3114" xr:uid="{00000000-0005-0000-0000-0000A2020000}"/>
    <cellStyle name="Comma 2 2 8 5" xfId="3110" xr:uid="{00000000-0005-0000-0000-0000A3020000}"/>
    <cellStyle name="Comma 2 2 9" xfId="440" xr:uid="{00000000-0005-0000-0000-0000A4020000}"/>
    <cellStyle name="Comma 2 2 9 2" xfId="441" xr:uid="{00000000-0005-0000-0000-0000A5020000}"/>
    <cellStyle name="Comma 2 2 9 2 2" xfId="442" xr:uid="{00000000-0005-0000-0000-0000A6020000}"/>
    <cellStyle name="Comma 2 2 9 2 2 2" xfId="3117" xr:uid="{00000000-0005-0000-0000-0000A7020000}"/>
    <cellStyle name="Comma 2 2 9 2 3" xfId="3116" xr:uid="{00000000-0005-0000-0000-0000A8020000}"/>
    <cellStyle name="Comma 2 2 9 3" xfId="443" xr:uid="{00000000-0005-0000-0000-0000A9020000}"/>
    <cellStyle name="Comma 2 2 9 3 2" xfId="3118" xr:uid="{00000000-0005-0000-0000-0000AA020000}"/>
    <cellStyle name="Comma 2 2 9 4" xfId="444" xr:uid="{00000000-0005-0000-0000-0000AB020000}"/>
    <cellStyle name="Comma 2 2 9 4 2" xfId="3119" xr:uid="{00000000-0005-0000-0000-0000AC020000}"/>
    <cellStyle name="Comma 2 2 9 5" xfId="3115" xr:uid="{00000000-0005-0000-0000-0000AD020000}"/>
    <cellStyle name="Comma 2 20" xfId="2649" xr:uid="{00000000-0005-0000-0000-0000AE020000}"/>
    <cellStyle name="Comma 2 20 2" xfId="5278" xr:uid="{00000000-0005-0000-0000-0000AF020000}"/>
    <cellStyle name="Comma 2 21" xfId="191" xr:uid="{00000000-0005-0000-0000-0000B0020000}"/>
    <cellStyle name="Comma 2 21 2" xfId="2866" xr:uid="{00000000-0005-0000-0000-0000B1020000}"/>
    <cellStyle name="Comma 2 22" xfId="2757" xr:uid="{00000000-0005-0000-0000-0000B2020000}"/>
    <cellStyle name="Comma 2 3" xfId="57" xr:uid="{00000000-0005-0000-0000-0000B3020000}"/>
    <cellStyle name="Comma 2 3 10" xfId="446" xr:uid="{00000000-0005-0000-0000-0000B4020000}"/>
    <cellStyle name="Comma 2 3 10 2" xfId="447" xr:uid="{00000000-0005-0000-0000-0000B5020000}"/>
    <cellStyle name="Comma 2 3 10 2 2" xfId="3122" xr:uid="{00000000-0005-0000-0000-0000B6020000}"/>
    <cellStyle name="Comma 2 3 10 3" xfId="448" xr:uid="{00000000-0005-0000-0000-0000B7020000}"/>
    <cellStyle name="Comma 2 3 10 3 2" xfId="3123" xr:uid="{00000000-0005-0000-0000-0000B8020000}"/>
    <cellStyle name="Comma 2 3 10 4" xfId="3121" xr:uid="{00000000-0005-0000-0000-0000B9020000}"/>
    <cellStyle name="Comma 2 3 11" xfId="449" xr:uid="{00000000-0005-0000-0000-0000BA020000}"/>
    <cellStyle name="Comma 2 3 11 2" xfId="450" xr:uid="{00000000-0005-0000-0000-0000BB020000}"/>
    <cellStyle name="Comma 2 3 11 2 2" xfId="3125" xr:uid="{00000000-0005-0000-0000-0000BC020000}"/>
    <cellStyle name="Comma 2 3 11 3" xfId="3124" xr:uid="{00000000-0005-0000-0000-0000BD020000}"/>
    <cellStyle name="Comma 2 3 12" xfId="451" xr:uid="{00000000-0005-0000-0000-0000BE020000}"/>
    <cellStyle name="Comma 2 3 12 2" xfId="3126" xr:uid="{00000000-0005-0000-0000-0000BF020000}"/>
    <cellStyle name="Comma 2 3 13" xfId="452" xr:uid="{00000000-0005-0000-0000-0000C0020000}"/>
    <cellStyle name="Comma 2 3 13 2" xfId="3127" xr:uid="{00000000-0005-0000-0000-0000C1020000}"/>
    <cellStyle name="Comma 2 3 14" xfId="2591" xr:uid="{00000000-0005-0000-0000-0000C2020000}"/>
    <cellStyle name="Comma 2 3 14 2" xfId="5227" xr:uid="{00000000-0005-0000-0000-0000C3020000}"/>
    <cellStyle name="Comma 2 3 15" xfId="2652" xr:uid="{00000000-0005-0000-0000-0000C4020000}"/>
    <cellStyle name="Comma 2 3 15 2" xfId="5281" xr:uid="{00000000-0005-0000-0000-0000C5020000}"/>
    <cellStyle name="Comma 2 3 16" xfId="445" xr:uid="{00000000-0005-0000-0000-0000C6020000}"/>
    <cellStyle name="Comma 2 3 16 2" xfId="3120" xr:uid="{00000000-0005-0000-0000-0000C7020000}"/>
    <cellStyle name="Comma 2 3 17" xfId="2762" xr:uid="{00000000-0005-0000-0000-0000C8020000}"/>
    <cellStyle name="Comma 2 3 2" xfId="81" xr:uid="{00000000-0005-0000-0000-0000C9020000}"/>
    <cellStyle name="Comma 2 3 2 10" xfId="454" xr:uid="{00000000-0005-0000-0000-0000CA020000}"/>
    <cellStyle name="Comma 2 3 2 10 2" xfId="3129" xr:uid="{00000000-0005-0000-0000-0000CB020000}"/>
    <cellStyle name="Comma 2 3 2 11" xfId="2599" xr:uid="{00000000-0005-0000-0000-0000CC020000}"/>
    <cellStyle name="Comma 2 3 2 11 2" xfId="5234" xr:uid="{00000000-0005-0000-0000-0000CD020000}"/>
    <cellStyle name="Comma 2 3 2 12" xfId="2659" xr:uid="{00000000-0005-0000-0000-0000CE020000}"/>
    <cellStyle name="Comma 2 3 2 12 2" xfId="5288" xr:uid="{00000000-0005-0000-0000-0000CF020000}"/>
    <cellStyle name="Comma 2 3 2 13" xfId="453" xr:uid="{00000000-0005-0000-0000-0000D0020000}"/>
    <cellStyle name="Comma 2 3 2 13 2" xfId="3128" xr:uid="{00000000-0005-0000-0000-0000D1020000}"/>
    <cellStyle name="Comma 2 3 2 14" xfId="2769" xr:uid="{00000000-0005-0000-0000-0000D2020000}"/>
    <cellStyle name="Comma 2 3 2 2" xfId="94" xr:uid="{00000000-0005-0000-0000-0000D3020000}"/>
    <cellStyle name="Comma 2 3 2 2 10" xfId="2612" xr:uid="{00000000-0005-0000-0000-0000D4020000}"/>
    <cellStyle name="Comma 2 3 2 2 10 2" xfId="5247" xr:uid="{00000000-0005-0000-0000-0000D5020000}"/>
    <cellStyle name="Comma 2 3 2 2 11" xfId="2672" xr:uid="{00000000-0005-0000-0000-0000D6020000}"/>
    <cellStyle name="Comma 2 3 2 2 11 2" xfId="5301" xr:uid="{00000000-0005-0000-0000-0000D7020000}"/>
    <cellStyle name="Comma 2 3 2 2 12" xfId="455" xr:uid="{00000000-0005-0000-0000-0000D8020000}"/>
    <cellStyle name="Comma 2 3 2 2 12 2" xfId="3130" xr:uid="{00000000-0005-0000-0000-0000D9020000}"/>
    <cellStyle name="Comma 2 3 2 2 13" xfId="2782" xr:uid="{00000000-0005-0000-0000-0000DA020000}"/>
    <cellStyle name="Comma 2 3 2 2 2" xfId="123" xr:uid="{00000000-0005-0000-0000-0000DB020000}"/>
    <cellStyle name="Comma 2 3 2 2 2 2" xfId="177" xr:uid="{00000000-0005-0000-0000-0000DC020000}"/>
    <cellStyle name="Comma 2 3 2 2 2 2 2" xfId="458" xr:uid="{00000000-0005-0000-0000-0000DD020000}"/>
    <cellStyle name="Comma 2 3 2 2 2 2 2 2" xfId="3133" xr:uid="{00000000-0005-0000-0000-0000DE020000}"/>
    <cellStyle name="Comma 2 3 2 2 2 2 3" xfId="2753" xr:uid="{00000000-0005-0000-0000-0000DF020000}"/>
    <cellStyle name="Comma 2 3 2 2 2 2 3 2" xfId="5382" xr:uid="{00000000-0005-0000-0000-0000E0020000}"/>
    <cellStyle name="Comma 2 3 2 2 2 2 4" xfId="457" xr:uid="{00000000-0005-0000-0000-0000E1020000}"/>
    <cellStyle name="Comma 2 3 2 2 2 2 4 2" xfId="3132" xr:uid="{00000000-0005-0000-0000-0000E2020000}"/>
    <cellStyle name="Comma 2 3 2 2 2 2 5" xfId="2863" xr:uid="{00000000-0005-0000-0000-0000E3020000}"/>
    <cellStyle name="Comma 2 3 2 2 2 3" xfId="459" xr:uid="{00000000-0005-0000-0000-0000E4020000}"/>
    <cellStyle name="Comma 2 3 2 2 2 3 2" xfId="3134" xr:uid="{00000000-0005-0000-0000-0000E5020000}"/>
    <cellStyle name="Comma 2 3 2 2 2 4" xfId="460" xr:uid="{00000000-0005-0000-0000-0000E6020000}"/>
    <cellStyle name="Comma 2 3 2 2 2 4 2" xfId="3135" xr:uid="{00000000-0005-0000-0000-0000E7020000}"/>
    <cellStyle name="Comma 2 3 2 2 2 5" xfId="2640" xr:uid="{00000000-0005-0000-0000-0000E8020000}"/>
    <cellStyle name="Comma 2 3 2 2 2 5 2" xfId="5274" xr:uid="{00000000-0005-0000-0000-0000E9020000}"/>
    <cellStyle name="Comma 2 3 2 2 2 6" xfId="2699" xr:uid="{00000000-0005-0000-0000-0000EA020000}"/>
    <cellStyle name="Comma 2 3 2 2 2 6 2" xfId="5328" xr:uid="{00000000-0005-0000-0000-0000EB020000}"/>
    <cellStyle name="Comma 2 3 2 2 2 7" xfId="456" xr:uid="{00000000-0005-0000-0000-0000EC020000}"/>
    <cellStyle name="Comma 2 3 2 2 2 7 2" xfId="3131" xr:uid="{00000000-0005-0000-0000-0000ED020000}"/>
    <cellStyle name="Comma 2 3 2 2 2 8" xfId="2809" xr:uid="{00000000-0005-0000-0000-0000EE020000}"/>
    <cellStyle name="Comma 2 3 2 2 3" xfId="150" xr:uid="{00000000-0005-0000-0000-0000EF020000}"/>
    <cellStyle name="Comma 2 3 2 2 3 2" xfId="462" xr:uid="{00000000-0005-0000-0000-0000F0020000}"/>
    <cellStyle name="Comma 2 3 2 2 3 2 2" xfId="463" xr:uid="{00000000-0005-0000-0000-0000F1020000}"/>
    <cellStyle name="Comma 2 3 2 2 3 2 2 2" xfId="3138" xr:uid="{00000000-0005-0000-0000-0000F2020000}"/>
    <cellStyle name="Comma 2 3 2 2 3 2 3" xfId="3137" xr:uid="{00000000-0005-0000-0000-0000F3020000}"/>
    <cellStyle name="Comma 2 3 2 2 3 3" xfId="464" xr:uid="{00000000-0005-0000-0000-0000F4020000}"/>
    <cellStyle name="Comma 2 3 2 2 3 3 2" xfId="3139" xr:uid="{00000000-0005-0000-0000-0000F5020000}"/>
    <cellStyle name="Comma 2 3 2 2 3 4" xfId="465" xr:uid="{00000000-0005-0000-0000-0000F6020000}"/>
    <cellStyle name="Comma 2 3 2 2 3 4 2" xfId="3140" xr:uid="{00000000-0005-0000-0000-0000F7020000}"/>
    <cellStyle name="Comma 2 3 2 2 3 5" xfId="2726" xr:uid="{00000000-0005-0000-0000-0000F8020000}"/>
    <cellStyle name="Comma 2 3 2 2 3 5 2" xfId="5355" xr:uid="{00000000-0005-0000-0000-0000F9020000}"/>
    <cellStyle name="Comma 2 3 2 2 3 6" xfId="461" xr:uid="{00000000-0005-0000-0000-0000FA020000}"/>
    <cellStyle name="Comma 2 3 2 2 3 6 2" xfId="3136" xr:uid="{00000000-0005-0000-0000-0000FB020000}"/>
    <cellStyle name="Comma 2 3 2 2 3 7" xfId="2836" xr:uid="{00000000-0005-0000-0000-0000FC020000}"/>
    <cellStyle name="Comma 2 3 2 2 4" xfId="466" xr:uid="{00000000-0005-0000-0000-0000FD020000}"/>
    <cellStyle name="Comma 2 3 2 2 4 2" xfId="467" xr:uid="{00000000-0005-0000-0000-0000FE020000}"/>
    <cellStyle name="Comma 2 3 2 2 4 2 2" xfId="468" xr:uid="{00000000-0005-0000-0000-0000FF020000}"/>
    <cellStyle name="Comma 2 3 2 2 4 2 2 2" xfId="3143" xr:uid="{00000000-0005-0000-0000-000000030000}"/>
    <cellStyle name="Comma 2 3 2 2 4 2 3" xfId="3142" xr:uid="{00000000-0005-0000-0000-000001030000}"/>
    <cellStyle name="Comma 2 3 2 2 4 3" xfId="469" xr:uid="{00000000-0005-0000-0000-000002030000}"/>
    <cellStyle name="Comma 2 3 2 2 4 3 2" xfId="3144" xr:uid="{00000000-0005-0000-0000-000003030000}"/>
    <cellStyle name="Comma 2 3 2 2 4 4" xfId="470" xr:uid="{00000000-0005-0000-0000-000004030000}"/>
    <cellStyle name="Comma 2 3 2 2 4 4 2" xfId="3145" xr:uid="{00000000-0005-0000-0000-000005030000}"/>
    <cellStyle name="Comma 2 3 2 2 4 5" xfId="3141" xr:uid="{00000000-0005-0000-0000-000006030000}"/>
    <cellStyle name="Comma 2 3 2 2 5" xfId="471" xr:uid="{00000000-0005-0000-0000-000007030000}"/>
    <cellStyle name="Comma 2 3 2 2 5 2" xfId="472" xr:uid="{00000000-0005-0000-0000-000008030000}"/>
    <cellStyle name="Comma 2 3 2 2 5 2 2" xfId="473" xr:uid="{00000000-0005-0000-0000-000009030000}"/>
    <cellStyle name="Comma 2 3 2 2 5 2 2 2" xfId="3148" xr:uid="{00000000-0005-0000-0000-00000A030000}"/>
    <cellStyle name="Comma 2 3 2 2 5 2 3" xfId="3147" xr:uid="{00000000-0005-0000-0000-00000B030000}"/>
    <cellStyle name="Comma 2 3 2 2 5 3" xfId="474" xr:uid="{00000000-0005-0000-0000-00000C030000}"/>
    <cellStyle name="Comma 2 3 2 2 5 3 2" xfId="3149" xr:uid="{00000000-0005-0000-0000-00000D030000}"/>
    <cellStyle name="Comma 2 3 2 2 5 4" xfId="475" xr:uid="{00000000-0005-0000-0000-00000E030000}"/>
    <cellStyle name="Comma 2 3 2 2 5 4 2" xfId="3150" xr:uid="{00000000-0005-0000-0000-00000F030000}"/>
    <cellStyle name="Comma 2 3 2 2 5 5" xfId="3146" xr:uid="{00000000-0005-0000-0000-000010030000}"/>
    <cellStyle name="Comma 2 3 2 2 6" xfId="476" xr:uid="{00000000-0005-0000-0000-000011030000}"/>
    <cellStyle name="Comma 2 3 2 2 6 2" xfId="477" xr:uid="{00000000-0005-0000-0000-000012030000}"/>
    <cellStyle name="Comma 2 3 2 2 6 2 2" xfId="3152" xr:uid="{00000000-0005-0000-0000-000013030000}"/>
    <cellStyle name="Comma 2 3 2 2 6 3" xfId="478" xr:uid="{00000000-0005-0000-0000-000014030000}"/>
    <cellStyle name="Comma 2 3 2 2 6 3 2" xfId="3153" xr:uid="{00000000-0005-0000-0000-000015030000}"/>
    <cellStyle name="Comma 2 3 2 2 6 4" xfId="3151" xr:uid="{00000000-0005-0000-0000-000016030000}"/>
    <cellStyle name="Comma 2 3 2 2 7" xfId="479" xr:uid="{00000000-0005-0000-0000-000017030000}"/>
    <cellStyle name="Comma 2 3 2 2 7 2" xfId="480" xr:uid="{00000000-0005-0000-0000-000018030000}"/>
    <cellStyle name="Comma 2 3 2 2 7 2 2" xfId="3155" xr:uid="{00000000-0005-0000-0000-000019030000}"/>
    <cellStyle name="Comma 2 3 2 2 7 3" xfId="3154" xr:uid="{00000000-0005-0000-0000-00001A030000}"/>
    <cellStyle name="Comma 2 3 2 2 8" xfId="481" xr:uid="{00000000-0005-0000-0000-00001B030000}"/>
    <cellStyle name="Comma 2 3 2 2 8 2" xfId="3156" xr:uid="{00000000-0005-0000-0000-00001C030000}"/>
    <cellStyle name="Comma 2 3 2 2 9" xfId="482" xr:uid="{00000000-0005-0000-0000-00001D030000}"/>
    <cellStyle name="Comma 2 3 2 2 9 2" xfId="3157" xr:uid="{00000000-0005-0000-0000-00001E030000}"/>
    <cellStyle name="Comma 2 3 2 3" xfId="110" xr:uid="{00000000-0005-0000-0000-00001F030000}"/>
    <cellStyle name="Comma 2 3 2 3 2" xfId="164" xr:uid="{00000000-0005-0000-0000-000020030000}"/>
    <cellStyle name="Comma 2 3 2 3 2 2" xfId="485" xr:uid="{00000000-0005-0000-0000-000021030000}"/>
    <cellStyle name="Comma 2 3 2 3 2 2 2" xfId="3160" xr:uid="{00000000-0005-0000-0000-000022030000}"/>
    <cellStyle name="Comma 2 3 2 3 2 3" xfId="2740" xr:uid="{00000000-0005-0000-0000-000023030000}"/>
    <cellStyle name="Comma 2 3 2 3 2 3 2" xfId="5369" xr:uid="{00000000-0005-0000-0000-000024030000}"/>
    <cellStyle name="Comma 2 3 2 3 2 4" xfId="484" xr:uid="{00000000-0005-0000-0000-000025030000}"/>
    <cellStyle name="Comma 2 3 2 3 2 4 2" xfId="3159" xr:uid="{00000000-0005-0000-0000-000026030000}"/>
    <cellStyle name="Comma 2 3 2 3 2 5" xfId="2850" xr:uid="{00000000-0005-0000-0000-000027030000}"/>
    <cellStyle name="Comma 2 3 2 3 3" xfId="486" xr:uid="{00000000-0005-0000-0000-000028030000}"/>
    <cellStyle name="Comma 2 3 2 3 3 2" xfId="3161" xr:uid="{00000000-0005-0000-0000-000029030000}"/>
    <cellStyle name="Comma 2 3 2 3 4" xfId="487" xr:uid="{00000000-0005-0000-0000-00002A030000}"/>
    <cellStyle name="Comma 2 3 2 3 4 2" xfId="3162" xr:uid="{00000000-0005-0000-0000-00002B030000}"/>
    <cellStyle name="Comma 2 3 2 3 5" xfId="2627" xr:uid="{00000000-0005-0000-0000-00002C030000}"/>
    <cellStyle name="Comma 2 3 2 3 5 2" xfId="5261" xr:uid="{00000000-0005-0000-0000-00002D030000}"/>
    <cellStyle name="Comma 2 3 2 3 6" xfId="2686" xr:uid="{00000000-0005-0000-0000-00002E030000}"/>
    <cellStyle name="Comma 2 3 2 3 6 2" xfId="5315" xr:uid="{00000000-0005-0000-0000-00002F030000}"/>
    <cellStyle name="Comma 2 3 2 3 7" xfId="483" xr:uid="{00000000-0005-0000-0000-000030030000}"/>
    <cellStyle name="Comma 2 3 2 3 7 2" xfId="3158" xr:uid="{00000000-0005-0000-0000-000031030000}"/>
    <cellStyle name="Comma 2 3 2 3 8" xfId="2796" xr:uid="{00000000-0005-0000-0000-000032030000}"/>
    <cellStyle name="Comma 2 3 2 4" xfId="137" xr:uid="{00000000-0005-0000-0000-000033030000}"/>
    <cellStyle name="Comma 2 3 2 4 2" xfId="489" xr:uid="{00000000-0005-0000-0000-000034030000}"/>
    <cellStyle name="Comma 2 3 2 4 2 2" xfId="490" xr:uid="{00000000-0005-0000-0000-000035030000}"/>
    <cellStyle name="Comma 2 3 2 4 2 2 2" xfId="3165" xr:uid="{00000000-0005-0000-0000-000036030000}"/>
    <cellStyle name="Comma 2 3 2 4 2 3" xfId="3164" xr:uid="{00000000-0005-0000-0000-000037030000}"/>
    <cellStyle name="Comma 2 3 2 4 3" xfId="491" xr:uid="{00000000-0005-0000-0000-000038030000}"/>
    <cellStyle name="Comma 2 3 2 4 3 2" xfId="3166" xr:uid="{00000000-0005-0000-0000-000039030000}"/>
    <cellStyle name="Comma 2 3 2 4 4" xfId="492" xr:uid="{00000000-0005-0000-0000-00003A030000}"/>
    <cellStyle name="Comma 2 3 2 4 4 2" xfId="3167" xr:uid="{00000000-0005-0000-0000-00003B030000}"/>
    <cellStyle name="Comma 2 3 2 4 5" xfId="2713" xr:uid="{00000000-0005-0000-0000-00003C030000}"/>
    <cellStyle name="Comma 2 3 2 4 5 2" xfId="5342" xr:uid="{00000000-0005-0000-0000-00003D030000}"/>
    <cellStyle name="Comma 2 3 2 4 6" xfId="488" xr:uid="{00000000-0005-0000-0000-00003E030000}"/>
    <cellStyle name="Comma 2 3 2 4 6 2" xfId="3163" xr:uid="{00000000-0005-0000-0000-00003F030000}"/>
    <cellStyle name="Comma 2 3 2 4 7" xfId="2823" xr:uid="{00000000-0005-0000-0000-000040030000}"/>
    <cellStyle name="Comma 2 3 2 5" xfId="493" xr:uid="{00000000-0005-0000-0000-000041030000}"/>
    <cellStyle name="Comma 2 3 2 5 2" xfId="494" xr:uid="{00000000-0005-0000-0000-000042030000}"/>
    <cellStyle name="Comma 2 3 2 5 2 2" xfId="495" xr:uid="{00000000-0005-0000-0000-000043030000}"/>
    <cellStyle name="Comma 2 3 2 5 2 2 2" xfId="3170" xr:uid="{00000000-0005-0000-0000-000044030000}"/>
    <cellStyle name="Comma 2 3 2 5 2 3" xfId="3169" xr:uid="{00000000-0005-0000-0000-000045030000}"/>
    <cellStyle name="Comma 2 3 2 5 3" xfId="496" xr:uid="{00000000-0005-0000-0000-000046030000}"/>
    <cellStyle name="Comma 2 3 2 5 3 2" xfId="3171" xr:uid="{00000000-0005-0000-0000-000047030000}"/>
    <cellStyle name="Comma 2 3 2 5 4" xfId="497" xr:uid="{00000000-0005-0000-0000-000048030000}"/>
    <cellStyle name="Comma 2 3 2 5 4 2" xfId="3172" xr:uid="{00000000-0005-0000-0000-000049030000}"/>
    <cellStyle name="Comma 2 3 2 5 5" xfId="3168" xr:uid="{00000000-0005-0000-0000-00004A030000}"/>
    <cellStyle name="Comma 2 3 2 6" xfId="498" xr:uid="{00000000-0005-0000-0000-00004B030000}"/>
    <cellStyle name="Comma 2 3 2 6 2" xfId="499" xr:uid="{00000000-0005-0000-0000-00004C030000}"/>
    <cellStyle name="Comma 2 3 2 6 2 2" xfId="500" xr:uid="{00000000-0005-0000-0000-00004D030000}"/>
    <cellStyle name="Comma 2 3 2 6 2 2 2" xfId="3175" xr:uid="{00000000-0005-0000-0000-00004E030000}"/>
    <cellStyle name="Comma 2 3 2 6 2 3" xfId="3174" xr:uid="{00000000-0005-0000-0000-00004F030000}"/>
    <cellStyle name="Comma 2 3 2 6 3" xfId="501" xr:uid="{00000000-0005-0000-0000-000050030000}"/>
    <cellStyle name="Comma 2 3 2 6 3 2" xfId="3176" xr:uid="{00000000-0005-0000-0000-000051030000}"/>
    <cellStyle name="Comma 2 3 2 6 4" xfId="502" xr:uid="{00000000-0005-0000-0000-000052030000}"/>
    <cellStyle name="Comma 2 3 2 6 4 2" xfId="3177" xr:uid="{00000000-0005-0000-0000-000053030000}"/>
    <cellStyle name="Comma 2 3 2 6 5" xfId="3173" xr:uid="{00000000-0005-0000-0000-000054030000}"/>
    <cellStyle name="Comma 2 3 2 7" xfId="503" xr:uid="{00000000-0005-0000-0000-000055030000}"/>
    <cellStyle name="Comma 2 3 2 7 2" xfId="504" xr:uid="{00000000-0005-0000-0000-000056030000}"/>
    <cellStyle name="Comma 2 3 2 7 2 2" xfId="3179" xr:uid="{00000000-0005-0000-0000-000057030000}"/>
    <cellStyle name="Comma 2 3 2 7 3" xfId="505" xr:uid="{00000000-0005-0000-0000-000058030000}"/>
    <cellStyle name="Comma 2 3 2 7 3 2" xfId="3180" xr:uid="{00000000-0005-0000-0000-000059030000}"/>
    <cellStyle name="Comma 2 3 2 7 4" xfId="3178" xr:uid="{00000000-0005-0000-0000-00005A030000}"/>
    <cellStyle name="Comma 2 3 2 8" xfId="506" xr:uid="{00000000-0005-0000-0000-00005B030000}"/>
    <cellStyle name="Comma 2 3 2 8 2" xfId="507" xr:uid="{00000000-0005-0000-0000-00005C030000}"/>
    <cellStyle name="Comma 2 3 2 8 2 2" xfId="3182" xr:uid="{00000000-0005-0000-0000-00005D030000}"/>
    <cellStyle name="Comma 2 3 2 8 3" xfId="3181" xr:uid="{00000000-0005-0000-0000-00005E030000}"/>
    <cellStyle name="Comma 2 3 2 9" xfId="508" xr:uid="{00000000-0005-0000-0000-00005F030000}"/>
    <cellStyle name="Comma 2 3 2 9 2" xfId="3183" xr:uid="{00000000-0005-0000-0000-000060030000}"/>
    <cellStyle name="Comma 2 3 3" xfId="87" xr:uid="{00000000-0005-0000-0000-000061030000}"/>
    <cellStyle name="Comma 2 3 3 10" xfId="510" xr:uid="{00000000-0005-0000-0000-000062030000}"/>
    <cellStyle name="Comma 2 3 3 10 2" xfId="3185" xr:uid="{00000000-0005-0000-0000-000063030000}"/>
    <cellStyle name="Comma 2 3 3 11" xfId="2605" xr:uid="{00000000-0005-0000-0000-000064030000}"/>
    <cellStyle name="Comma 2 3 3 11 2" xfId="5240" xr:uid="{00000000-0005-0000-0000-000065030000}"/>
    <cellStyle name="Comma 2 3 3 12" xfId="2665" xr:uid="{00000000-0005-0000-0000-000066030000}"/>
    <cellStyle name="Comma 2 3 3 12 2" xfId="5294" xr:uid="{00000000-0005-0000-0000-000067030000}"/>
    <cellStyle name="Comma 2 3 3 13" xfId="509" xr:uid="{00000000-0005-0000-0000-000068030000}"/>
    <cellStyle name="Comma 2 3 3 13 2" xfId="3184" xr:uid="{00000000-0005-0000-0000-000069030000}"/>
    <cellStyle name="Comma 2 3 3 14" xfId="2775" xr:uid="{00000000-0005-0000-0000-00006A030000}"/>
    <cellStyle name="Comma 2 3 3 2" xfId="116" xr:uid="{00000000-0005-0000-0000-00006B030000}"/>
    <cellStyle name="Comma 2 3 3 2 10" xfId="2633" xr:uid="{00000000-0005-0000-0000-00006C030000}"/>
    <cellStyle name="Comma 2 3 3 2 10 2" xfId="5267" xr:uid="{00000000-0005-0000-0000-00006D030000}"/>
    <cellStyle name="Comma 2 3 3 2 11" xfId="2692" xr:uid="{00000000-0005-0000-0000-00006E030000}"/>
    <cellStyle name="Comma 2 3 3 2 11 2" xfId="5321" xr:uid="{00000000-0005-0000-0000-00006F030000}"/>
    <cellStyle name="Comma 2 3 3 2 12" xfId="511" xr:uid="{00000000-0005-0000-0000-000070030000}"/>
    <cellStyle name="Comma 2 3 3 2 12 2" xfId="3186" xr:uid="{00000000-0005-0000-0000-000071030000}"/>
    <cellStyle name="Comma 2 3 3 2 13" xfId="2802" xr:uid="{00000000-0005-0000-0000-000072030000}"/>
    <cellStyle name="Comma 2 3 3 2 2" xfId="170" xr:uid="{00000000-0005-0000-0000-000073030000}"/>
    <cellStyle name="Comma 2 3 3 2 2 2" xfId="513" xr:uid="{00000000-0005-0000-0000-000074030000}"/>
    <cellStyle name="Comma 2 3 3 2 2 2 2" xfId="514" xr:uid="{00000000-0005-0000-0000-000075030000}"/>
    <cellStyle name="Comma 2 3 3 2 2 2 2 2" xfId="3189" xr:uid="{00000000-0005-0000-0000-000076030000}"/>
    <cellStyle name="Comma 2 3 3 2 2 2 3" xfId="3188" xr:uid="{00000000-0005-0000-0000-000077030000}"/>
    <cellStyle name="Comma 2 3 3 2 2 3" xfId="515" xr:uid="{00000000-0005-0000-0000-000078030000}"/>
    <cellStyle name="Comma 2 3 3 2 2 3 2" xfId="3190" xr:uid="{00000000-0005-0000-0000-000079030000}"/>
    <cellStyle name="Comma 2 3 3 2 2 4" xfId="516" xr:uid="{00000000-0005-0000-0000-00007A030000}"/>
    <cellStyle name="Comma 2 3 3 2 2 4 2" xfId="3191" xr:uid="{00000000-0005-0000-0000-00007B030000}"/>
    <cellStyle name="Comma 2 3 3 2 2 5" xfId="2746" xr:uid="{00000000-0005-0000-0000-00007C030000}"/>
    <cellStyle name="Comma 2 3 3 2 2 5 2" xfId="5375" xr:uid="{00000000-0005-0000-0000-00007D030000}"/>
    <cellStyle name="Comma 2 3 3 2 2 6" xfId="512" xr:uid="{00000000-0005-0000-0000-00007E030000}"/>
    <cellStyle name="Comma 2 3 3 2 2 6 2" xfId="3187" xr:uid="{00000000-0005-0000-0000-00007F030000}"/>
    <cellStyle name="Comma 2 3 3 2 2 7" xfId="2856" xr:uid="{00000000-0005-0000-0000-000080030000}"/>
    <cellStyle name="Comma 2 3 3 2 3" xfId="517" xr:uid="{00000000-0005-0000-0000-000081030000}"/>
    <cellStyle name="Comma 2 3 3 2 3 2" xfId="518" xr:uid="{00000000-0005-0000-0000-000082030000}"/>
    <cellStyle name="Comma 2 3 3 2 3 2 2" xfId="519" xr:uid="{00000000-0005-0000-0000-000083030000}"/>
    <cellStyle name="Comma 2 3 3 2 3 2 2 2" xfId="3194" xr:uid="{00000000-0005-0000-0000-000084030000}"/>
    <cellStyle name="Comma 2 3 3 2 3 2 3" xfId="3193" xr:uid="{00000000-0005-0000-0000-000085030000}"/>
    <cellStyle name="Comma 2 3 3 2 3 3" xfId="520" xr:uid="{00000000-0005-0000-0000-000086030000}"/>
    <cellStyle name="Comma 2 3 3 2 3 3 2" xfId="3195" xr:uid="{00000000-0005-0000-0000-000087030000}"/>
    <cellStyle name="Comma 2 3 3 2 3 4" xfId="521" xr:uid="{00000000-0005-0000-0000-000088030000}"/>
    <cellStyle name="Comma 2 3 3 2 3 4 2" xfId="3196" xr:uid="{00000000-0005-0000-0000-000089030000}"/>
    <cellStyle name="Comma 2 3 3 2 3 5" xfId="3192" xr:uid="{00000000-0005-0000-0000-00008A030000}"/>
    <cellStyle name="Comma 2 3 3 2 4" xfId="522" xr:uid="{00000000-0005-0000-0000-00008B030000}"/>
    <cellStyle name="Comma 2 3 3 2 4 2" xfId="523" xr:uid="{00000000-0005-0000-0000-00008C030000}"/>
    <cellStyle name="Comma 2 3 3 2 4 2 2" xfId="524" xr:uid="{00000000-0005-0000-0000-00008D030000}"/>
    <cellStyle name="Comma 2 3 3 2 4 2 2 2" xfId="3199" xr:uid="{00000000-0005-0000-0000-00008E030000}"/>
    <cellStyle name="Comma 2 3 3 2 4 2 3" xfId="3198" xr:uid="{00000000-0005-0000-0000-00008F030000}"/>
    <cellStyle name="Comma 2 3 3 2 4 3" xfId="525" xr:uid="{00000000-0005-0000-0000-000090030000}"/>
    <cellStyle name="Comma 2 3 3 2 4 3 2" xfId="3200" xr:uid="{00000000-0005-0000-0000-000091030000}"/>
    <cellStyle name="Comma 2 3 3 2 4 4" xfId="526" xr:uid="{00000000-0005-0000-0000-000092030000}"/>
    <cellStyle name="Comma 2 3 3 2 4 4 2" xfId="3201" xr:uid="{00000000-0005-0000-0000-000093030000}"/>
    <cellStyle name="Comma 2 3 3 2 4 5" xfId="3197" xr:uid="{00000000-0005-0000-0000-000094030000}"/>
    <cellStyle name="Comma 2 3 3 2 5" xfId="527" xr:uid="{00000000-0005-0000-0000-000095030000}"/>
    <cellStyle name="Comma 2 3 3 2 5 2" xfId="528" xr:uid="{00000000-0005-0000-0000-000096030000}"/>
    <cellStyle name="Comma 2 3 3 2 5 2 2" xfId="529" xr:uid="{00000000-0005-0000-0000-000097030000}"/>
    <cellStyle name="Comma 2 3 3 2 5 2 2 2" xfId="3204" xr:uid="{00000000-0005-0000-0000-000098030000}"/>
    <cellStyle name="Comma 2 3 3 2 5 2 3" xfId="3203" xr:uid="{00000000-0005-0000-0000-000099030000}"/>
    <cellStyle name="Comma 2 3 3 2 5 3" xfId="530" xr:uid="{00000000-0005-0000-0000-00009A030000}"/>
    <cellStyle name="Comma 2 3 3 2 5 3 2" xfId="3205" xr:uid="{00000000-0005-0000-0000-00009B030000}"/>
    <cellStyle name="Comma 2 3 3 2 5 4" xfId="531" xr:uid="{00000000-0005-0000-0000-00009C030000}"/>
    <cellStyle name="Comma 2 3 3 2 5 4 2" xfId="3206" xr:uid="{00000000-0005-0000-0000-00009D030000}"/>
    <cellStyle name="Comma 2 3 3 2 5 5" xfId="3202" xr:uid="{00000000-0005-0000-0000-00009E030000}"/>
    <cellStyle name="Comma 2 3 3 2 6" xfId="532" xr:uid="{00000000-0005-0000-0000-00009F030000}"/>
    <cellStyle name="Comma 2 3 3 2 6 2" xfId="533" xr:uid="{00000000-0005-0000-0000-0000A0030000}"/>
    <cellStyle name="Comma 2 3 3 2 6 2 2" xfId="3208" xr:uid="{00000000-0005-0000-0000-0000A1030000}"/>
    <cellStyle name="Comma 2 3 3 2 6 3" xfId="534" xr:uid="{00000000-0005-0000-0000-0000A2030000}"/>
    <cellStyle name="Comma 2 3 3 2 6 3 2" xfId="3209" xr:uid="{00000000-0005-0000-0000-0000A3030000}"/>
    <cellStyle name="Comma 2 3 3 2 6 4" xfId="3207" xr:uid="{00000000-0005-0000-0000-0000A4030000}"/>
    <cellStyle name="Comma 2 3 3 2 7" xfId="535" xr:uid="{00000000-0005-0000-0000-0000A5030000}"/>
    <cellStyle name="Comma 2 3 3 2 7 2" xfId="536" xr:uid="{00000000-0005-0000-0000-0000A6030000}"/>
    <cellStyle name="Comma 2 3 3 2 7 2 2" xfId="3211" xr:uid="{00000000-0005-0000-0000-0000A7030000}"/>
    <cellStyle name="Comma 2 3 3 2 7 3" xfId="3210" xr:uid="{00000000-0005-0000-0000-0000A8030000}"/>
    <cellStyle name="Comma 2 3 3 2 8" xfId="537" xr:uid="{00000000-0005-0000-0000-0000A9030000}"/>
    <cellStyle name="Comma 2 3 3 2 8 2" xfId="3212" xr:uid="{00000000-0005-0000-0000-0000AA030000}"/>
    <cellStyle name="Comma 2 3 3 2 9" xfId="538" xr:uid="{00000000-0005-0000-0000-0000AB030000}"/>
    <cellStyle name="Comma 2 3 3 2 9 2" xfId="3213" xr:uid="{00000000-0005-0000-0000-0000AC030000}"/>
    <cellStyle name="Comma 2 3 3 3" xfId="143" xr:uid="{00000000-0005-0000-0000-0000AD030000}"/>
    <cellStyle name="Comma 2 3 3 3 2" xfId="540" xr:uid="{00000000-0005-0000-0000-0000AE030000}"/>
    <cellStyle name="Comma 2 3 3 3 2 2" xfId="541" xr:uid="{00000000-0005-0000-0000-0000AF030000}"/>
    <cellStyle name="Comma 2 3 3 3 2 2 2" xfId="3216" xr:uid="{00000000-0005-0000-0000-0000B0030000}"/>
    <cellStyle name="Comma 2 3 3 3 2 3" xfId="3215" xr:uid="{00000000-0005-0000-0000-0000B1030000}"/>
    <cellStyle name="Comma 2 3 3 3 3" xfId="542" xr:uid="{00000000-0005-0000-0000-0000B2030000}"/>
    <cellStyle name="Comma 2 3 3 3 3 2" xfId="3217" xr:uid="{00000000-0005-0000-0000-0000B3030000}"/>
    <cellStyle name="Comma 2 3 3 3 4" xfId="543" xr:uid="{00000000-0005-0000-0000-0000B4030000}"/>
    <cellStyle name="Comma 2 3 3 3 4 2" xfId="3218" xr:uid="{00000000-0005-0000-0000-0000B5030000}"/>
    <cellStyle name="Comma 2 3 3 3 5" xfId="2719" xr:uid="{00000000-0005-0000-0000-0000B6030000}"/>
    <cellStyle name="Comma 2 3 3 3 5 2" xfId="5348" xr:uid="{00000000-0005-0000-0000-0000B7030000}"/>
    <cellStyle name="Comma 2 3 3 3 6" xfId="539" xr:uid="{00000000-0005-0000-0000-0000B8030000}"/>
    <cellStyle name="Comma 2 3 3 3 6 2" xfId="3214" xr:uid="{00000000-0005-0000-0000-0000B9030000}"/>
    <cellStyle name="Comma 2 3 3 3 7" xfId="2829" xr:uid="{00000000-0005-0000-0000-0000BA030000}"/>
    <cellStyle name="Comma 2 3 3 4" xfId="544" xr:uid="{00000000-0005-0000-0000-0000BB030000}"/>
    <cellStyle name="Comma 2 3 3 4 2" xfId="545" xr:uid="{00000000-0005-0000-0000-0000BC030000}"/>
    <cellStyle name="Comma 2 3 3 4 2 2" xfId="546" xr:uid="{00000000-0005-0000-0000-0000BD030000}"/>
    <cellStyle name="Comma 2 3 3 4 2 2 2" xfId="3221" xr:uid="{00000000-0005-0000-0000-0000BE030000}"/>
    <cellStyle name="Comma 2 3 3 4 2 3" xfId="3220" xr:uid="{00000000-0005-0000-0000-0000BF030000}"/>
    <cellStyle name="Comma 2 3 3 4 3" xfId="547" xr:uid="{00000000-0005-0000-0000-0000C0030000}"/>
    <cellStyle name="Comma 2 3 3 4 3 2" xfId="3222" xr:uid="{00000000-0005-0000-0000-0000C1030000}"/>
    <cellStyle name="Comma 2 3 3 4 4" xfId="548" xr:uid="{00000000-0005-0000-0000-0000C2030000}"/>
    <cellStyle name="Comma 2 3 3 4 4 2" xfId="3223" xr:uid="{00000000-0005-0000-0000-0000C3030000}"/>
    <cellStyle name="Comma 2 3 3 4 5" xfId="3219" xr:uid="{00000000-0005-0000-0000-0000C4030000}"/>
    <cellStyle name="Comma 2 3 3 5" xfId="549" xr:uid="{00000000-0005-0000-0000-0000C5030000}"/>
    <cellStyle name="Comma 2 3 3 5 2" xfId="550" xr:uid="{00000000-0005-0000-0000-0000C6030000}"/>
    <cellStyle name="Comma 2 3 3 5 2 2" xfId="551" xr:uid="{00000000-0005-0000-0000-0000C7030000}"/>
    <cellStyle name="Comma 2 3 3 5 2 2 2" xfId="3226" xr:uid="{00000000-0005-0000-0000-0000C8030000}"/>
    <cellStyle name="Comma 2 3 3 5 2 3" xfId="3225" xr:uid="{00000000-0005-0000-0000-0000C9030000}"/>
    <cellStyle name="Comma 2 3 3 5 3" xfId="552" xr:uid="{00000000-0005-0000-0000-0000CA030000}"/>
    <cellStyle name="Comma 2 3 3 5 3 2" xfId="3227" xr:uid="{00000000-0005-0000-0000-0000CB030000}"/>
    <cellStyle name="Comma 2 3 3 5 4" xfId="553" xr:uid="{00000000-0005-0000-0000-0000CC030000}"/>
    <cellStyle name="Comma 2 3 3 5 4 2" xfId="3228" xr:uid="{00000000-0005-0000-0000-0000CD030000}"/>
    <cellStyle name="Comma 2 3 3 5 5" xfId="3224" xr:uid="{00000000-0005-0000-0000-0000CE030000}"/>
    <cellStyle name="Comma 2 3 3 6" xfId="554" xr:uid="{00000000-0005-0000-0000-0000CF030000}"/>
    <cellStyle name="Comma 2 3 3 6 2" xfId="555" xr:uid="{00000000-0005-0000-0000-0000D0030000}"/>
    <cellStyle name="Comma 2 3 3 6 2 2" xfId="556" xr:uid="{00000000-0005-0000-0000-0000D1030000}"/>
    <cellStyle name="Comma 2 3 3 6 2 2 2" xfId="3231" xr:uid="{00000000-0005-0000-0000-0000D2030000}"/>
    <cellStyle name="Comma 2 3 3 6 2 3" xfId="3230" xr:uid="{00000000-0005-0000-0000-0000D3030000}"/>
    <cellStyle name="Comma 2 3 3 6 3" xfId="557" xr:uid="{00000000-0005-0000-0000-0000D4030000}"/>
    <cellStyle name="Comma 2 3 3 6 3 2" xfId="3232" xr:uid="{00000000-0005-0000-0000-0000D5030000}"/>
    <cellStyle name="Comma 2 3 3 6 4" xfId="558" xr:uid="{00000000-0005-0000-0000-0000D6030000}"/>
    <cellStyle name="Comma 2 3 3 6 4 2" xfId="3233" xr:uid="{00000000-0005-0000-0000-0000D7030000}"/>
    <cellStyle name="Comma 2 3 3 6 5" xfId="3229" xr:uid="{00000000-0005-0000-0000-0000D8030000}"/>
    <cellStyle name="Comma 2 3 3 7" xfId="559" xr:uid="{00000000-0005-0000-0000-0000D9030000}"/>
    <cellStyle name="Comma 2 3 3 7 2" xfId="560" xr:uid="{00000000-0005-0000-0000-0000DA030000}"/>
    <cellStyle name="Comma 2 3 3 7 2 2" xfId="3235" xr:uid="{00000000-0005-0000-0000-0000DB030000}"/>
    <cellStyle name="Comma 2 3 3 7 3" xfId="561" xr:uid="{00000000-0005-0000-0000-0000DC030000}"/>
    <cellStyle name="Comma 2 3 3 7 3 2" xfId="3236" xr:uid="{00000000-0005-0000-0000-0000DD030000}"/>
    <cellStyle name="Comma 2 3 3 7 4" xfId="3234" xr:uid="{00000000-0005-0000-0000-0000DE030000}"/>
    <cellStyle name="Comma 2 3 3 8" xfId="562" xr:uid="{00000000-0005-0000-0000-0000DF030000}"/>
    <cellStyle name="Comma 2 3 3 8 2" xfId="563" xr:uid="{00000000-0005-0000-0000-0000E0030000}"/>
    <cellStyle name="Comma 2 3 3 8 2 2" xfId="3238" xr:uid="{00000000-0005-0000-0000-0000E1030000}"/>
    <cellStyle name="Comma 2 3 3 8 3" xfId="3237" xr:uid="{00000000-0005-0000-0000-0000E2030000}"/>
    <cellStyle name="Comma 2 3 3 9" xfId="564" xr:uid="{00000000-0005-0000-0000-0000E3030000}"/>
    <cellStyle name="Comma 2 3 3 9 2" xfId="3239" xr:uid="{00000000-0005-0000-0000-0000E4030000}"/>
    <cellStyle name="Comma 2 3 4" xfId="103" xr:uid="{00000000-0005-0000-0000-0000E5030000}"/>
    <cellStyle name="Comma 2 3 4 10" xfId="566" xr:uid="{00000000-0005-0000-0000-0000E6030000}"/>
    <cellStyle name="Comma 2 3 4 10 2" xfId="3241" xr:uid="{00000000-0005-0000-0000-0000E7030000}"/>
    <cellStyle name="Comma 2 3 4 11" xfId="2620" xr:uid="{00000000-0005-0000-0000-0000E8030000}"/>
    <cellStyle name="Comma 2 3 4 11 2" xfId="5254" xr:uid="{00000000-0005-0000-0000-0000E9030000}"/>
    <cellStyle name="Comma 2 3 4 12" xfId="2679" xr:uid="{00000000-0005-0000-0000-0000EA030000}"/>
    <cellStyle name="Comma 2 3 4 12 2" xfId="5308" xr:uid="{00000000-0005-0000-0000-0000EB030000}"/>
    <cellStyle name="Comma 2 3 4 13" xfId="565" xr:uid="{00000000-0005-0000-0000-0000EC030000}"/>
    <cellStyle name="Comma 2 3 4 13 2" xfId="3240" xr:uid="{00000000-0005-0000-0000-0000ED030000}"/>
    <cellStyle name="Comma 2 3 4 14" xfId="2789" xr:uid="{00000000-0005-0000-0000-0000EE030000}"/>
    <cellStyle name="Comma 2 3 4 2" xfId="157" xr:uid="{00000000-0005-0000-0000-0000EF030000}"/>
    <cellStyle name="Comma 2 3 4 2 10" xfId="2733" xr:uid="{00000000-0005-0000-0000-0000F0030000}"/>
    <cellStyle name="Comma 2 3 4 2 10 2" xfId="5362" xr:uid="{00000000-0005-0000-0000-0000F1030000}"/>
    <cellStyle name="Comma 2 3 4 2 11" xfId="567" xr:uid="{00000000-0005-0000-0000-0000F2030000}"/>
    <cellStyle name="Comma 2 3 4 2 11 2" xfId="3242" xr:uid="{00000000-0005-0000-0000-0000F3030000}"/>
    <cellStyle name="Comma 2 3 4 2 12" xfId="2843" xr:uid="{00000000-0005-0000-0000-0000F4030000}"/>
    <cellStyle name="Comma 2 3 4 2 2" xfId="568" xr:uid="{00000000-0005-0000-0000-0000F5030000}"/>
    <cellStyle name="Comma 2 3 4 2 2 2" xfId="569" xr:uid="{00000000-0005-0000-0000-0000F6030000}"/>
    <cellStyle name="Comma 2 3 4 2 2 2 2" xfId="570" xr:uid="{00000000-0005-0000-0000-0000F7030000}"/>
    <cellStyle name="Comma 2 3 4 2 2 2 2 2" xfId="3245" xr:uid="{00000000-0005-0000-0000-0000F8030000}"/>
    <cellStyle name="Comma 2 3 4 2 2 2 3" xfId="3244" xr:uid="{00000000-0005-0000-0000-0000F9030000}"/>
    <cellStyle name="Comma 2 3 4 2 2 3" xfId="571" xr:uid="{00000000-0005-0000-0000-0000FA030000}"/>
    <cellStyle name="Comma 2 3 4 2 2 3 2" xfId="3246" xr:uid="{00000000-0005-0000-0000-0000FB030000}"/>
    <cellStyle name="Comma 2 3 4 2 2 4" xfId="572" xr:uid="{00000000-0005-0000-0000-0000FC030000}"/>
    <cellStyle name="Comma 2 3 4 2 2 4 2" xfId="3247" xr:uid="{00000000-0005-0000-0000-0000FD030000}"/>
    <cellStyle name="Comma 2 3 4 2 2 5" xfId="3243" xr:uid="{00000000-0005-0000-0000-0000FE030000}"/>
    <cellStyle name="Comma 2 3 4 2 3" xfId="573" xr:uid="{00000000-0005-0000-0000-0000FF030000}"/>
    <cellStyle name="Comma 2 3 4 2 3 2" xfId="574" xr:uid="{00000000-0005-0000-0000-000000040000}"/>
    <cellStyle name="Comma 2 3 4 2 3 2 2" xfId="575" xr:uid="{00000000-0005-0000-0000-000001040000}"/>
    <cellStyle name="Comma 2 3 4 2 3 2 2 2" xfId="3250" xr:uid="{00000000-0005-0000-0000-000002040000}"/>
    <cellStyle name="Comma 2 3 4 2 3 2 3" xfId="3249" xr:uid="{00000000-0005-0000-0000-000003040000}"/>
    <cellStyle name="Comma 2 3 4 2 3 3" xfId="576" xr:uid="{00000000-0005-0000-0000-000004040000}"/>
    <cellStyle name="Comma 2 3 4 2 3 3 2" xfId="3251" xr:uid="{00000000-0005-0000-0000-000005040000}"/>
    <cellStyle name="Comma 2 3 4 2 3 4" xfId="577" xr:uid="{00000000-0005-0000-0000-000006040000}"/>
    <cellStyle name="Comma 2 3 4 2 3 4 2" xfId="3252" xr:uid="{00000000-0005-0000-0000-000007040000}"/>
    <cellStyle name="Comma 2 3 4 2 3 5" xfId="3248" xr:uid="{00000000-0005-0000-0000-000008040000}"/>
    <cellStyle name="Comma 2 3 4 2 4" xfId="578" xr:uid="{00000000-0005-0000-0000-000009040000}"/>
    <cellStyle name="Comma 2 3 4 2 4 2" xfId="579" xr:uid="{00000000-0005-0000-0000-00000A040000}"/>
    <cellStyle name="Comma 2 3 4 2 4 2 2" xfId="580" xr:uid="{00000000-0005-0000-0000-00000B040000}"/>
    <cellStyle name="Comma 2 3 4 2 4 2 2 2" xfId="3255" xr:uid="{00000000-0005-0000-0000-00000C040000}"/>
    <cellStyle name="Comma 2 3 4 2 4 2 3" xfId="3254" xr:uid="{00000000-0005-0000-0000-00000D040000}"/>
    <cellStyle name="Comma 2 3 4 2 4 3" xfId="581" xr:uid="{00000000-0005-0000-0000-00000E040000}"/>
    <cellStyle name="Comma 2 3 4 2 4 3 2" xfId="3256" xr:uid="{00000000-0005-0000-0000-00000F040000}"/>
    <cellStyle name="Comma 2 3 4 2 4 4" xfId="582" xr:uid="{00000000-0005-0000-0000-000010040000}"/>
    <cellStyle name="Comma 2 3 4 2 4 4 2" xfId="3257" xr:uid="{00000000-0005-0000-0000-000011040000}"/>
    <cellStyle name="Comma 2 3 4 2 4 5" xfId="3253" xr:uid="{00000000-0005-0000-0000-000012040000}"/>
    <cellStyle name="Comma 2 3 4 2 5" xfId="583" xr:uid="{00000000-0005-0000-0000-000013040000}"/>
    <cellStyle name="Comma 2 3 4 2 5 2" xfId="584" xr:uid="{00000000-0005-0000-0000-000014040000}"/>
    <cellStyle name="Comma 2 3 4 2 5 2 2" xfId="585" xr:uid="{00000000-0005-0000-0000-000015040000}"/>
    <cellStyle name="Comma 2 3 4 2 5 2 2 2" xfId="3260" xr:uid="{00000000-0005-0000-0000-000016040000}"/>
    <cellStyle name="Comma 2 3 4 2 5 2 3" xfId="3259" xr:uid="{00000000-0005-0000-0000-000017040000}"/>
    <cellStyle name="Comma 2 3 4 2 5 3" xfId="586" xr:uid="{00000000-0005-0000-0000-000018040000}"/>
    <cellStyle name="Comma 2 3 4 2 5 3 2" xfId="3261" xr:uid="{00000000-0005-0000-0000-000019040000}"/>
    <cellStyle name="Comma 2 3 4 2 5 4" xfId="587" xr:uid="{00000000-0005-0000-0000-00001A040000}"/>
    <cellStyle name="Comma 2 3 4 2 5 4 2" xfId="3262" xr:uid="{00000000-0005-0000-0000-00001B040000}"/>
    <cellStyle name="Comma 2 3 4 2 5 5" xfId="3258" xr:uid="{00000000-0005-0000-0000-00001C040000}"/>
    <cellStyle name="Comma 2 3 4 2 6" xfId="588" xr:uid="{00000000-0005-0000-0000-00001D040000}"/>
    <cellStyle name="Comma 2 3 4 2 6 2" xfId="589" xr:uid="{00000000-0005-0000-0000-00001E040000}"/>
    <cellStyle name="Comma 2 3 4 2 6 2 2" xfId="3264" xr:uid="{00000000-0005-0000-0000-00001F040000}"/>
    <cellStyle name="Comma 2 3 4 2 6 3" xfId="590" xr:uid="{00000000-0005-0000-0000-000020040000}"/>
    <cellStyle name="Comma 2 3 4 2 6 3 2" xfId="3265" xr:uid="{00000000-0005-0000-0000-000021040000}"/>
    <cellStyle name="Comma 2 3 4 2 6 4" xfId="3263" xr:uid="{00000000-0005-0000-0000-000022040000}"/>
    <cellStyle name="Comma 2 3 4 2 7" xfId="591" xr:uid="{00000000-0005-0000-0000-000023040000}"/>
    <cellStyle name="Comma 2 3 4 2 7 2" xfId="592" xr:uid="{00000000-0005-0000-0000-000024040000}"/>
    <cellStyle name="Comma 2 3 4 2 7 2 2" xfId="3267" xr:uid="{00000000-0005-0000-0000-000025040000}"/>
    <cellStyle name="Comma 2 3 4 2 7 3" xfId="3266" xr:uid="{00000000-0005-0000-0000-000026040000}"/>
    <cellStyle name="Comma 2 3 4 2 8" xfId="593" xr:uid="{00000000-0005-0000-0000-000027040000}"/>
    <cellStyle name="Comma 2 3 4 2 8 2" xfId="3268" xr:uid="{00000000-0005-0000-0000-000028040000}"/>
    <cellStyle name="Comma 2 3 4 2 9" xfId="594" xr:uid="{00000000-0005-0000-0000-000029040000}"/>
    <cellStyle name="Comma 2 3 4 2 9 2" xfId="3269" xr:uid="{00000000-0005-0000-0000-00002A040000}"/>
    <cellStyle name="Comma 2 3 4 3" xfId="595" xr:uid="{00000000-0005-0000-0000-00002B040000}"/>
    <cellStyle name="Comma 2 3 4 3 2" xfId="596" xr:uid="{00000000-0005-0000-0000-00002C040000}"/>
    <cellStyle name="Comma 2 3 4 3 2 2" xfId="597" xr:uid="{00000000-0005-0000-0000-00002D040000}"/>
    <cellStyle name="Comma 2 3 4 3 2 2 2" xfId="3272" xr:uid="{00000000-0005-0000-0000-00002E040000}"/>
    <cellStyle name="Comma 2 3 4 3 2 3" xfId="3271" xr:uid="{00000000-0005-0000-0000-00002F040000}"/>
    <cellStyle name="Comma 2 3 4 3 3" xfId="598" xr:uid="{00000000-0005-0000-0000-000030040000}"/>
    <cellStyle name="Comma 2 3 4 3 3 2" xfId="3273" xr:uid="{00000000-0005-0000-0000-000031040000}"/>
    <cellStyle name="Comma 2 3 4 3 4" xfId="599" xr:uid="{00000000-0005-0000-0000-000032040000}"/>
    <cellStyle name="Comma 2 3 4 3 4 2" xfId="3274" xr:uid="{00000000-0005-0000-0000-000033040000}"/>
    <cellStyle name="Comma 2 3 4 3 5" xfId="3270" xr:uid="{00000000-0005-0000-0000-000034040000}"/>
    <cellStyle name="Comma 2 3 4 4" xfId="600" xr:uid="{00000000-0005-0000-0000-000035040000}"/>
    <cellStyle name="Comma 2 3 4 4 2" xfId="601" xr:uid="{00000000-0005-0000-0000-000036040000}"/>
    <cellStyle name="Comma 2 3 4 4 2 2" xfId="602" xr:uid="{00000000-0005-0000-0000-000037040000}"/>
    <cellStyle name="Comma 2 3 4 4 2 2 2" xfId="3277" xr:uid="{00000000-0005-0000-0000-000038040000}"/>
    <cellStyle name="Comma 2 3 4 4 2 3" xfId="3276" xr:uid="{00000000-0005-0000-0000-000039040000}"/>
    <cellStyle name="Comma 2 3 4 4 3" xfId="603" xr:uid="{00000000-0005-0000-0000-00003A040000}"/>
    <cellStyle name="Comma 2 3 4 4 3 2" xfId="3278" xr:uid="{00000000-0005-0000-0000-00003B040000}"/>
    <cellStyle name="Comma 2 3 4 4 4" xfId="604" xr:uid="{00000000-0005-0000-0000-00003C040000}"/>
    <cellStyle name="Comma 2 3 4 4 4 2" xfId="3279" xr:uid="{00000000-0005-0000-0000-00003D040000}"/>
    <cellStyle name="Comma 2 3 4 4 5" xfId="3275" xr:uid="{00000000-0005-0000-0000-00003E040000}"/>
    <cellStyle name="Comma 2 3 4 5" xfId="605" xr:uid="{00000000-0005-0000-0000-00003F040000}"/>
    <cellStyle name="Comma 2 3 4 5 2" xfId="606" xr:uid="{00000000-0005-0000-0000-000040040000}"/>
    <cellStyle name="Comma 2 3 4 5 2 2" xfId="607" xr:uid="{00000000-0005-0000-0000-000041040000}"/>
    <cellStyle name="Comma 2 3 4 5 2 2 2" xfId="3282" xr:uid="{00000000-0005-0000-0000-000042040000}"/>
    <cellStyle name="Comma 2 3 4 5 2 3" xfId="3281" xr:uid="{00000000-0005-0000-0000-000043040000}"/>
    <cellStyle name="Comma 2 3 4 5 3" xfId="608" xr:uid="{00000000-0005-0000-0000-000044040000}"/>
    <cellStyle name="Comma 2 3 4 5 3 2" xfId="3283" xr:uid="{00000000-0005-0000-0000-000045040000}"/>
    <cellStyle name="Comma 2 3 4 5 4" xfId="609" xr:uid="{00000000-0005-0000-0000-000046040000}"/>
    <cellStyle name="Comma 2 3 4 5 4 2" xfId="3284" xr:uid="{00000000-0005-0000-0000-000047040000}"/>
    <cellStyle name="Comma 2 3 4 5 5" xfId="3280" xr:uid="{00000000-0005-0000-0000-000048040000}"/>
    <cellStyle name="Comma 2 3 4 6" xfId="610" xr:uid="{00000000-0005-0000-0000-000049040000}"/>
    <cellStyle name="Comma 2 3 4 6 2" xfId="611" xr:uid="{00000000-0005-0000-0000-00004A040000}"/>
    <cellStyle name="Comma 2 3 4 6 2 2" xfId="612" xr:uid="{00000000-0005-0000-0000-00004B040000}"/>
    <cellStyle name="Comma 2 3 4 6 2 2 2" xfId="3287" xr:uid="{00000000-0005-0000-0000-00004C040000}"/>
    <cellStyle name="Comma 2 3 4 6 2 3" xfId="3286" xr:uid="{00000000-0005-0000-0000-00004D040000}"/>
    <cellStyle name="Comma 2 3 4 6 3" xfId="613" xr:uid="{00000000-0005-0000-0000-00004E040000}"/>
    <cellStyle name="Comma 2 3 4 6 3 2" xfId="3288" xr:uid="{00000000-0005-0000-0000-00004F040000}"/>
    <cellStyle name="Comma 2 3 4 6 4" xfId="614" xr:uid="{00000000-0005-0000-0000-000050040000}"/>
    <cellStyle name="Comma 2 3 4 6 4 2" xfId="3289" xr:uid="{00000000-0005-0000-0000-000051040000}"/>
    <cellStyle name="Comma 2 3 4 6 5" xfId="3285" xr:uid="{00000000-0005-0000-0000-000052040000}"/>
    <cellStyle name="Comma 2 3 4 7" xfId="615" xr:uid="{00000000-0005-0000-0000-000053040000}"/>
    <cellStyle name="Comma 2 3 4 7 2" xfId="616" xr:uid="{00000000-0005-0000-0000-000054040000}"/>
    <cellStyle name="Comma 2 3 4 7 2 2" xfId="3291" xr:uid="{00000000-0005-0000-0000-000055040000}"/>
    <cellStyle name="Comma 2 3 4 7 3" xfId="617" xr:uid="{00000000-0005-0000-0000-000056040000}"/>
    <cellStyle name="Comma 2 3 4 7 3 2" xfId="3292" xr:uid="{00000000-0005-0000-0000-000057040000}"/>
    <cellStyle name="Comma 2 3 4 7 4" xfId="3290" xr:uid="{00000000-0005-0000-0000-000058040000}"/>
    <cellStyle name="Comma 2 3 4 8" xfId="618" xr:uid="{00000000-0005-0000-0000-000059040000}"/>
    <cellStyle name="Comma 2 3 4 8 2" xfId="619" xr:uid="{00000000-0005-0000-0000-00005A040000}"/>
    <cellStyle name="Comma 2 3 4 8 2 2" xfId="3294" xr:uid="{00000000-0005-0000-0000-00005B040000}"/>
    <cellStyle name="Comma 2 3 4 8 3" xfId="3293" xr:uid="{00000000-0005-0000-0000-00005C040000}"/>
    <cellStyle name="Comma 2 3 4 9" xfId="620" xr:uid="{00000000-0005-0000-0000-00005D040000}"/>
    <cellStyle name="Comma 2 3 4 9 2" xfId="3295" xr:uid="{00000000-0005-0000-0000-00005E040000}"/>
    <cellStyle name="Comma 2 3 5" xfId="130" xr:uid="{00000000-0005-0000-0000-00005F040000}"/>
    <cellStyle name="Comma 2 3 5 10" xfId="2706" xr:uid="{00000000-0005-0000-0000-000060040000}"/>
    <cellStyle name="Comma 2 3 5 10 2" xfId="5335" xr:uid="{00000000-0005-0000-0000-000061040000}"/>
    <cellStyle name="Comma 2 3 5 11" xfId="621" xr:uid="{00000000-0005-0000-0000-000062040000}"/>
    <cellStyle name="Comma 2 3 5 11 2" xfId="3296" xr:uid="{00000000-0005-0000-0000-000063040000}"/>
    <cellStyle name="Comma 2 3 5 12" xfId="2816" xr:uid="{00000000-0005-0000-0000-000064040000}"/>
    <cellStyle name="Comma 2 3 5 2" xfId="622" xr:uid="{00000000-0005-0000-0000-000065040000}"/>
    <cellStyle name="Comma 2 3 5 2 2" xfId="623" xr:uid="{00000000-0005-0000-0000-000066040000}"/>
    <cellStyle name="Comma 2 3 5 2 2 2" xfId="624" xr:uid="{00000000-0005-0000-0000-000067040000}"/>
    <cellStyle name="Comma 2 3 5 2 2 2 2" xfId="3299" xr:uid="{00000000-0005-0000-0000-000068040000}"/>
    <cellStyle name="Comma 2 3 5 2 2 3" xfId="3298" xr:uid="{00000000-0005-0000-0000-000069040000}"/>
    <cellStyle name="Comma 2 3 5 2 3" xfId="625" xr:uid="{00000000-0005-0000-0000-00006A040000}"/>
    <cellStyle name="Comma 2 3 5 2 3 2" xfId="3300" xr:uid="{00000000-0005-0000-0000-00006B040000}"/>
    <cellStyle name="Comma 2 3 5 2 4" xfId="626" xr:uid="{00000000-0005-0000-0000-00006C040000}"/>
    <cellStyle name="Comma 2 3 5 2 4 2" xfId="3301" xr:uid="{00000000-0005-0000-0000-00006D040000}"/>
    <cellStyle name="Comma 2 3 5 2 5" xfId="3297" xr:uid="{00000000-0005-0000-0000-00006E040000}"/>
    <cellStyle name="Comma 2 3 5 3" xfId="627" xr:uid="{00000000-0005-0000-0000-00006F040000}"/>
    <cellStyle name="Comma 2 3 5 3 2" xfId="628" xr:uid="{00000000-0005-0000-0000-000070040000}"/>
    <cellStyle name="Comma 2 3 5 3 2 2" xfId="629" xr:uid="{00000000-0005-0000-0000-000071040000}"/>
    <cellStyle name="Comma 2 3 5 3 2 2 2" xfId="3304" xr:uid="{00000000-0005-0000-0000-000072040000}"/>
    <cellStyle name="Comma 2 3 5 3 2 3" xfId="3303" xr:uid="{00000000-0005-0000-0000-000073040000}"/>
    <cellStyle name="Comma 2 3 5 3 3" xfId="630" xr:uid="{00000000-0005-0000-0000-000074040000}"/>
    <cellStyle name="Comma 2 3 5 3 3 2" xfId="3305" xr:uid="{00000000-0005-0000-0000-000075040000}"/>
    <cellStyle name="Comma 2 3 5 3 4" xfId="631" xr:uid="{00000000-0005-0000-0000-000076040000}"/>
    <cellStyle name="Comma 2 3 5 3 4 2" xfId="3306" xr:uid="{00000000-0005-0000-0000-000077040000}"/>
    <cellStyle name="Comma 2 3 5 3 5" xfId="3302" xr:uid="{00000000-0005-0000-0000-000078040000}"/>
    <cellStyle name="Comma 2 3 5 4" xfId="632" xr:uid="{00000000-0005-0000-0000-000079040000}"/>
    <cellStyle name="Comma 2 3 5 4 2" xfId="633" xr:uid="{00000000-0005-0000-0000-00007A040000}"/>
    <cellStyle name="Comma 2 3 5 4 2 2" xfId="634" xr:uid="{00000000-0005-0000-0000-00007B040000}"/>
    <cellStyle name="Comma 2 3 5 4 2 2 2" xfId="3309" xr:uid="{00000000-0005-0000-0000-00007C040000}"/>
    <cellStyle name="Comma 2 3 5 4 2 3" xfId="3308" xr:uid="{00000000-0005-0000-0000-00007D040000}"/>
    <cellStyle name="Comma 2 3 5 4 3" xfId="635" xr:uid="{00000000-0005-0000-0000-00007E040000}"/>
    <cellStyle name="Comma 2 3 5 4 3 2" xfId="3310" xr:uid="{00000000-0005-0000-0000-00007F040000}"/>
    <cellStyle name="Comma 2 3 5 4 4" xfId="636" xr:uid="{00000000-0005-0000-0000-000080040000}"/>
    <cellStyle name="Comma 2 3 5 4 4 2" xfId="3311" xr:uid="{00000000-0005-0000-0000-000081040000}"/>
    <cellStyle name="Comma 2 3 5 4 5" xfId="3307" xr:uid="{00000000-0005-0000-0000-000082040000}"/>
    <cellStyle name="Comma 2 3 5 5" xfId="637" xr:uid="{00000000-0005-0000-0000-000083040000}"/>
    <cellStyle name="Comma 2 3 5 5 2" xfId="638" xr:uid="{00000000-0005-0000-0000-000084040000}"/>
    <cellStyle name="Comma 2 3 5 5 2 2" xfId="639" xr:uid="{00000000-0005-0000-0000-000085040000}"/>
    <cellStyle name="Comma 2 3 5 5 2 2 2" xfId="3314" xr:uid="{00000000-0005-0000-0000-000086040000}"/>
    <cellStyle name="Comma 2 3 5 5 2 3" xfId="3313" xr:uid="{00000000-0005-0000-0000-000087040000}"/>
    <cellStyle name="Comma 2 3 5 5 3" xfId="640" xr:uid="{00000000-0005-0000-0000-000088040000}"/>
    <cellStyle name="Comma 2 3 5 5 3 2" xfId="3315" xr:uid="{00000000-0005-0000-0000-000089040000}"/>
    <cellStyle name="Comma 2 3 5 5 4" xfId="641" xr:uid="{00000000-0005-0000-0000-00008A040000}"/>
    <cellStyle name="Comma 2 3 5 5 4 2" xfId="3316" xr:uid="{00000000-0005-0000-0000-00008B040000}"/>
    <cellStyle name="Comma 2 3 5 5 5" xfId="3312" xr:uid="{00000000-0005-0000-0000-00008C040000}"/>
    <cellStyle name="Comma 2 3 5 6" xfId="642" xr:uid="{00000000-0005-0000-0000-00008D040000}"/>
    <cellStyle name="Comma 2 3 5 6 2" xfId="643" xr:uid="{00000000-0005-0000-0000-00008E040000}"/>
    <cellStyle name="Comma 2 3 5 6 2 2" xfId="3318" xr:uid="{00000000-0005-0000-0000-00008F040000}"/>
    <cellStyle name="Comma 2 3 5 6 3" xfId="644" xr:uid="{00000000-0005-0000-0000-000090040000}"/>
    <cellStyle name="Comma 2 3 5 6 3 2" xfId="3319" xr:uid="{00000000-0005-0000-0000-000091040000}"/>
    <cellStyle name="Comma 2 3 5 6 4" xfId="3317" xr:uid="{00000000-0005-0000-0000-000092040000}"/>
    <cellStyle name="Comma 2 3 5 7" xfId="645" xr:uid="{00000000-0005-0000-0000-000093040000}"/>
    <cellStyle name="Comma 2 3 5 7 2" xfId="646" xr:uid="{00000000-0005-0000-0000-000094040000}"/>
    <cellStyle name="Comma 2 3 5 7 2 2" xfId="3321" xr:uid="{00000000-0005-0000-0000-000095040000}"/>
    <cellStyle name="Comma 2 3 5 7 3" xfId="3320" xr:uid="{00000000-0005-0000-0000-000096040000}"/>
    <cellStyle name="Comma 2 3 5 8" xfId="647" xr:uid="{00000000-0005-0000-0000-000097040000}"/>
    <cellStyle name="Comma 2 3 5 8 2" xfId="3322" xr:uid="{00000000-0005-0000-0000-000098040000}"/>
    <cellStyle name="Comma 2 3 5 9" xfId="648" xr:uid="{00000000-0005-0000-0000-000099040000}"/>
    <cellStyle name="Comma 2 3 5 9 2" xfId="3323" xr:uid="{00000000-0005-0000-0000-00009A040000}"/>
    <cellStyle name="Comma 2 3 6" xfId="649" xr:uid="{00000000-0005-0000-0000-00009B040000}"/>
    <cellStyle name="Comma 2 3 6 2" xfId="650" xr:uid="{00000000-0005-0000-0000-00009C040000}"/>
    <cellStyle name="Comma 2 3 6 2 2" xfId="651" xr:uid="{00000000-0005-0000-0000-00009D040000}"/>
    <cellStyle name="Comma 2 3 6 2 2 2" xfId="3326" xr:uid="{00000000-0005-0000-0000-00009E040000}"/>
    <cellStyle name="Comma 2 3 6 2 3" xfId="3325" xr:uid="{00000000-0005-0000-0000-00009F040000}"/>
    <cellStyle name="Comma 2 3 6 3" xfId="652" xr:uid="{00000000-0005-0000-0000-0000A0040000}"/>
    <cellStyle name="Comma 2 3 6 3 2" xfId="3327" xr:uid="{00000000-0005-0000-0000-0000A1040000}"/>
    <cellStyle name="Comma 2 3 6 4" xfId="653" xr:uid="{00000000-0005-0000-0000-0000A2040000}"/>
    <cellStyle name="Comma 2 3 6 4 2" xfId="3328" xr:uid="{00000000-0005-0000-0000-0000A3040000}"/>
    <cellStyle name="Comma 2 3 6 5" xfId="3324" xr:uid="{00000000-0005-0000-0000-0000A4040000}"/>
    <cellStyle name="Comma 2 3 7" xfId="654" xr:uid="{00000000-0005-0000-0000-0000A5040000}"/>
    <cellStyle name="Comma 2 3 7 2" xfId="655" xr:uid="{00000000-0005-0000-0000-0000A6040000}"/>
    <cellStyle name="Comma 2 3 7 2 2" xfId="656" xr:uid="{00000000-0005-0000-0000-0000A7040000}"/>
    <cellStyle name="Comma 2 3 7 2 2 2" xfId="3331" xr:uid="{00000000-0005-0000-0000-0000A8040000}"/>
    <cellStyle name="Comma 2 3 7 2 3" xfId="3330" xr:uid="{00000000-0005-0000-0000-0000A9040000}"/>
    <cellStyle name="Comma 2 3 7 3" xfId="657" xr:uid="{00000000-0005-0000-0000-0000AA040000}"/>
    <cellStyle name="Comma 2 3 7 3 2" xfId="3332" xr:uid="{00000000-0005-0000-0000-0000AB040000}"/>
    <cellStyle name="Comma 2 3 7 4" xfId="658" xr:uid="{00000000-0005-0000-0000-0000AC040000}"/>
    <cellStyle name="Comma 2 3 7 4 2" xfId="3333" xr:uid="{00000000-0005-0000-0000-0000AD040000}"/>
    <cellStyle name="Comma 2 3 7 5" xfId="3329" xr:uid="{00000000-0005-0000-0000-0000AE040000}"/>
    <cellStyle name="Comma 2 3 8" xfId="659" xr:uid="{00000000-0005-0000-0000-0000AF040000}"/>
    <cellStyle name="Comma 2 3 8 2" xfId="660" xr:uid="{00000000-0005-0000-0000-0000B0040000}"/>
    <cellStyle name="Comma 2 3 8 2 2" xfId="661" xr:uid="{00000000-0005-0000-0000-0000B1040000}"/>
    <cellStyle name="Comma 2 3 8 2 2 2" xfId="3336" xr:uid="{00000000-0005-0000-0000-0000B2040000}"/>
    <cellStyle name="Comma 2 3 8 2 3" xfId="3335" xr:uid="{00000000-0005-0000-0000-0000B3040000}"/>
    <cellStyle name="Comma 2 3 8 3" xfId="662" xr:uid="{00000000-0005-0000-0000-0000B4040000}"/>
    <cellStyle name="Comma 2 3 8 3 2" xfId="3337" xr:uid="{00000000-0005-0000-0000-0000B5040000}"/>
    <cellStyle name="Comma 2 3 8 4" xfId="663" xr:uid="{00000000-0005-0000-0000-0000B6040000}"/>
    <cellStyle name="Comma 2 3 8 4 2" xfId="3338" xr:uid="{00000000-0005-0000-0000-0000B7040000}"/>
    <cellStyle name="Comma 2 3 8 5" xfId="3334" xr:uid="{00000000-0005-0000-0000-0000B8040000}"/>
    <cellStyle name="Comma 2 3 9" xfId="664" xr:uid="{00000000-0005-0000-0000-0000B9040000}"/>
    <cellStyle name="Comma 2 3 9 2" xfId="665" xr:uid="{00000000-0005-0000-0000-0000BA040000}"/>
    <cellStyle name="Comma 2 3 9 2 2" xfId="666" xr:uid="{00000000-0005-0000-0000-0000BB040000}"/>
    <cellStyle name="Comma 2 3 9 2 2 2" xfId="3341" xr:uid="{00000000-0005-0000-0000-0000BC040000}"/>
    <cellStyle name="Comma 2 3 9 2 3" xfId="3340" xr:uid="{00000000-0005-0000-0000-0000BD040000}"/>
    <cellStyle name="Comma 2 3 9 3" xfId="667" xr:uid="{00000000-0005-0000-0000-0000BE040000}"/>
    <cellStyle name="Comma 2 3 9 3 2" xfId="3342" xr:uid="{00000000-0005-0000-0000-0000BF040000}"/>
    <cellStyle name="Comma 2 3 9 4" xfId="668" xr:uid="{00000000-0005-0000-0000-0000C0040000}"/>
    <cellStyle name="Comma 2 3 9 4 2" xfId="3343" xr:uid="{00000000-0005-0000-0000-0000C1040000}"/>
    <cellStyle name="Comma 2 3 9 5" xfId="3339" xr:uid="{00000000-0005-0000-0000-0000C2040000}"/>
    <cellStyle name="Comma 2 4" xfId="78" xr:uid="{00000000-0005-0000-0000-0000C3040000}"/>
    <cellStyle name="Comma 2 4 10" xfId="670" xr:uid="{00000000-0005-0000-0000-0000C4040000}"/>
    <cellStyle name="Comma 2 4 10 2" xfId="671" xr:uid="{00000000-0005-0000-0000-0000C5040000}"/>
    <cellStyle name="Comma 2 4 10 2 2" xfId="3346" xr:uid="{00000000-0005-0000-0000-0000C6040000}"/>
    <cellStyle name="Comma 2 4 10 3" xfId="672" xr:uid="{00000000-0005-0000-0000-0000C7040000}"/>
    <cellStyle name="Comma 2 4 10 3 2" xfId="3347" xr:uid="{00000000-0005-0000-0000-0000C8040000}"/>
    <cellStyle name="Comma 2 4 10 4" xfId="3345" xr:uid="{00000000-0005-0000-0000-0000C9040000}"/>
    <cellStyle name="Comma 2 4 11" xfId="673" xr:uid="{00000000-0005-0000-0000-0000CA040000}"/>
    <cellStyle name="Comma 2 4 11 2" xfId="674" xr:uid="{00000000-0005-0000-0000-0000CB040000}"/>
    <cellStyle name="Comma 2 4 11 2 2" xfId="3349" xr:uid="{00000000-0005-0000-0000-0000CC040000}"/>
    <cellStyle name="Comma 2 4 11 3" xfId="3348" xr:uid="{00000000-0005-0000-0000-0000CD040000}"/>
    <cellStyle name="Comma 2 4 12" xfId="675" xr:uid="{00000000-0005-0000-0000-0000CE040000}"/>
    <cellStyle name="Comma 2 4 12 2" xfId="3350" xr:uid="{00000000-0005-0000-0000-0000CF040000}"/>
    <cellStyle name="Comma 2 4 13" xfId="676" xr:uid="{00000000-0005-0000-0000-0000D0040000}"/>
    <cellStyle name="Comma 2 4 13 2" xfId="3351" xr:uid="{00000000-0005-0000-0000-0000D1040000}"/>
    <cellStyle name="Comma 2 4 14" xfId="2596" xr:uid="{00000000-0005-0000-0000-0000D2040000}"/>
    <cellStyle name="Comma 2 4 14 2" xfId="5231" xr:uid="{00000000-0005-0000-0000-0000D3040000}"/>
    <cellStyle name="Comma 2 4 15" xfId="2656" xr:uid="{00000000-0005-0000-0000-0000D4040000}"/>
    <cellStyle name="Comma 2 4 15 2" xfId="5285" xr:uid="{00000000-0005-0000-0000-0000D5040000}"/>
    <cellStyle name="Comma 2 4 16" xfId="669" xr:uid="{00000000-0005-0000-0000-0000D6040000}"/>
    <cellStyle name="Comma 2 4 16 2" xfId="3344" xr:uid="{00000000-0005-0000-0000-0000D7040000}"/>
    <cellStyle name="Comma 2 4 17" xfId="2766" xr:uid="{00000000-0005-0000-0000-0000D8040000}"/>
    <cellStyle name="Comma 2 4 2" xfId="91" xr:uid="{00000000-0005-0000-0000-0000D9040000}"/>
    <cellStyle name="Comma 2 4 2 10" xfId="678" xr:uid="{00000000-0005-0000-0000-0000DA040000}"/>
    <cellStyle name="Comma 2 4 2 10 2" xfId="3353" xr:uid="{00000000-0005-0000-0000-0000DB040000}"/>
    <cellStyle name="Comma 2 4 2 11" xfId="2609" xr:uid="{00000000-0005-0000-0000-0000DC040000}"/>
    <cellStyle name="Comma 2 4 2 11 2" xfId="5244" xr:uid="{00000000-0005-0000-0000-0000DD040000}"/>
    <cellStyle name="Comma 2 4 2 12" xfId="2669" xr:uid="{00000000-0005-0000-0000-0000DE040000}"/>
    <cellStyle name="Comma 2 4 2 12 2" xfId="5298" xr:uid="{00000000-0005-0000-0000-0000DF040000}"/>
    <cellStyle name="Comma 2 4 2 13" xfId="677" xr:uid="{00000000-0005-0000-0000-0000E0040000}"/>
    <cellStyle name="Comma 2 4 2 13 2" xfId="3352" xr:uid="{00000000-0005-0000-0000-0000E1040000}"/>
    <cellStyle name="Comma 2 4 2 14" xfId="2779" xr:uid="{00000000-0005-0000-0000-0000E2040000}"/>
    <cellStyle name="Comma 2 4 2 2" xfId="120" xr:uid="{00000000-0005-0000-0000-0000E3040000}"/>
    <cellStyle name="Comma 2 4 2 2 10" xfId="2637" xr:uid="{00000000-0005-0000-0000-0000E4040000}"/>
    <cellStyle name="Comma 2 4 2 2 10 2" xfId="5271" xr:uid="{00000000-0005-0000-0000-0000E5040000}"/>
    <cellStyle name="Comma 2 4 2 2 11" xfId="2696" xr:uid="{00000000-0005-0000-0000-0000E6040000}"/>
    <cellStyle name="Comma 2 4 2 2 11 2" xfId="5325" xr:uid="{00000000-0005-0000-0000-0000E7040000}"/>
    <cellStyle name="Comma 2 4 2 2 12" xfId="679" xr:uid="{00000000-0005-0000-0000-0000E8040000}"/>
    <cellStyle name="Comma 2 4 2 2 12 2" xfId="3354" xr:uid="{00000000-0005-0000-0000-0000E9040000}"/>
    <cellStyle name="Comma 2 4 2 2 13" xfId="2806" xr:uid="{00000000-0005-0000-0000-0000EA040000}"/>
    <cellStyle name="Comma 2 4 2 2 2" xfId="174" xr:uid="{00000000-0005-0000-0000-0000EB040000}"/>
    <cellStyle name="Comma 2 4 2 2 2 2" xfId="681" xr:uid="{00000000-0005-0000-0000-0000EC040000}"/>
    <cellStyle name="Comma 2 4 2 2 2 2 2" xfId="682" xr:uid="{00000000-0005-0000-0000-0000ED040000}"/>
    <cellStyle name="Comma 2 4 2 2 2 2 2 2" xfId="3357" xr:uid="{00000000-0005-0000-0000-0000EE040000}"/>
    <cellStyle name="Comma 2 4 2 2 2 2 3" xfId="3356" xr:uid="{00000000-0005-0000-0000-0000EF040000}"/>
    <cellStyle name="Comma 2 4 2 2 2 3" xfId="683" xr:uid="{00000000-0005-0000-0000-0000F0040000}"/>
    <cellStyle name="Comma 2 4 2 2 2 3 2" xfId="3358" xr:uid="{00000000-0005-0000-0000-0000F1040000}"/>
    <cellStyle name="Comma 2 4 2 2 2 4" xfId="684" xr:uid="{00000000-0005-0000-0000-0000F2040000}"/>
    <cellStyle name="Comma 2 4 2 2 2 4 2" xfId="3359" xr:uid="{00000000-0005-0000-0000-0000F3040000}"/>
    <cellStyle name="Comma 2 4 2 2 2 5" xfId="2750" xr:uid="{00000000-0005-0000-0000-0000F4040000}"/>
    <cellStyle name="Comma 2 4 2 2 2 5 2" xfId="5379" xr:uid="{00000000-0005-0000-0000-0000F5040000}"/>
    <cellStyle name="Comma 2 4 2 2 2 6" xfId="680" xr:uid="{00000000-0005-0000-0000-0000F6040000}"/>
    <cellStyle name="Comma 2 4 2 2 2 6 2" xfId="3355" xr:uid="{00000000-0005-0000-0000-0000F7040000}"/>
    <cellStyle name="Comma 2 4 2 2 2 7" xfId="2860" xr:uid="{00000000-0005-0000-0000-0000F8040000}"/>
    <cellStyle name="Comma 2 4 2 2 3" xfId="685" xr:uid="{00000000-0005-0000-0000-0000F9040000}"/>
    <cellStyle name="Comma 2 4 2 2 3 2" xfId="686" xr:uid="{00000000-0005-0000-0000-0000FA040000}"/>
    <cellStyle name="Comma 2 4 2 2 3 2 2" xfId="687" xr:uid="{00000000-0005-0000-0000-0000FB040000}"/>
    <cellStyle name="Comma 2 4 2 2 3 2 2 2" xfId="3362" xr:uid="{00000000-0005-0000-0000-0000FC040000}"/>
    <cellStyle name="Comma 2 4 2 2 3 2 3" xfId="3361" xr:uid="{00000000-0005-0000-0000-0000FD040000}"/>
    <cellStyle name="Comma 2 4 2 2 3 3" xfId="688" xr:uid="{00000000-0005-0000-0000-0000FE040000}"/>
    <cellStyle name="Comma 2 4 2 2 3 3 2" xfId="3363" xr:uid="{00000000-0005-0000-0000-0000FF040000}"/>
    <cellStyle name="Comma 2 4 2 2 3 4" xfId="689" xr:uid="{00000000-0005-0000-0000-000000050000}"/>
    <cellStyle name="Comma 2 4 2 2 3 4 2" xfId="3364" xr:uid="{00000000-0005-0000-0000-000001050000}"/>
    <cellStyle name="Comma 2 4 2 2 3 5" xfId="3360" xr:uid="{00000000-0005-0000-0000-000002050000}"/>
    <cellStyle name="Comma 2 4 2 2 4" xfId="690" xr:uid="{00000000-0005-0000-0000-000003050000}"/>
    <cellStyle name="Comma 2 4 2 2 4 2" xfId="691" xr:uid="{00000000-0005-0000-0000-000004050000}"/>
    <cellStyle name="Comma 2 4 2 2 4 2 2" xfId="692" xr:uid="{00000000-0005-0000-0000-000005050000}"/>
    <cellStyle name="Comma 2 4 2 2 4 2 2 2" xfId="3367" xr:uid="{00000000-0005-0000-0000-000006050000}"/>
    <cellStyle name="Comma 2 4 2 2 4 2 3" xfId="3366" xr:uid="{00000000-0005-0000-0000-000007050000}"/>
    <cellStyle name="Comma 2 4 2 2 4 3" xfId="693" xr:uid="{00000000-0005-0000-0000-000008050000}"/>
    <cellStyle name="Comma 2 4 2 2 4 3 2" xfId="3368" xr:uid="{00000000-0005-0000-0000-000009050000}"/>
    <cellStyle name="Comma 2 4 2 2 4 4" xfId="694" xr:uid="{00000000-0005-0000-0000-00000A050000}"/>
    <cellStyle name="Comma 2 4 2 2 4 4 2" xfId="3369" xr:uid="{00000000-0005-0000-0000-00000B050000}"/>
    <cellStyle name="Comma 2 4 2 2 4 5" xfId="3365" xr:uid="{00000000-0005-0000-0000-00000C050000}"/>
    <cellStyle name="Comma 2 4 2 2 5" xfId="695" xr:uid="{00000000-0005-0000-0000-00000D050000}"/>
    <cellStyle name="Comma 2 4 2 2 5 2" xfId="696" xr:uid="{00000000-0005-0000-0000-00000E050000}"/>
    <cellStyle name="Comma 2 4 2 2 5 2 2" xfId="697" xr:uid="{00000000-0005-0000-0000-00000F050000}"/>
    <cellStyle name="Comma 2 4 2 2 5 2 2 2" xfId="3372" xr:uid="{00000000-0005-0000-0000-000010050000}"/>
    <cellStyle name="Comma 2 4 2 2 5 2 3" xfId="3371" xr:uid="{00000000-0005-0000-0000-000011050000}"/>
    <cellStyle name="Comma 2 4 2 2 5 3" xfId="698" xr:uid="{00000000-0005-0000-0000-000012050000}"/>
    <cellStyle name="Comma 2 4 2 2 5 3 2" xfId="3373" xr:uid="{00000000-0005-0000-0000-000013050000}"/>
    <cellStyle name="Comma 2 4 2 2 5 4" xfId="699" xr:uid="{00000000-0005-0000-0000-000014050000}"/>
    <cellStyle name="Comma 2 4 2 2 5 4 2" xfId="3374" xr:uid="{00000000-0005-0000-0000-000015050000}"/>
    <cellStyle name="Comma 2 4 2 2 5 5" xfId="3370" xr:uid="{00000000-0005-0000-0000-000016050000}"/>
    <cellStyle name="Comma 2 4 2 2 6" xfId="700" xr:uid="{00000000-0005-0000-0000-000017050000}"/>
    <cellStyle name="Comma 2 4 2 2 6 2" xfId="701" xr:uid="{00000000-0005-0000-0000-000018050000}"/>
    <cellStyle name="Comma 2 4 2 2 6 2 2" xfId="3376" xr:uid="{00000000-0005-0000-0000-000019050000}"/>
    <cellStyle name="Comma 2 4 2 2 6 3" xfId="702" xr:uid="{00000000-0005-0000-0000-00001A050000}"/>
    <cellStyle name="Comma 2 4 2 2 6 3 2" xfId="3377" xr:uid="{00000000-0005-0000-0000-00001B050000}"/>
    <cellStyle name="Comma 2 4 2 2 6 4" xfId="3375" xr:uid="{00000000-0005-0000-0000-00001C050000}"/>
    <cellStyle name="Comma 2 4 2 2 7" xfId="703" xr:uid="{00000000-0005-0000-0000-00001D050000}"/>
    <cellStyle name="Comma 2 4 2 2 7 2" xfId="704" xr:uid="{00000000-0005-0000-0000-00001E050000}"/>
    <cellStyle name="Comma 2 4 2 2 7 2 2" xfId="3379" xr:uid="{00000000-0005-0000-0000-00001F050000}"/>
    <cellStyle name="Comma 2 4 2 2 7 3" xfId="3378" xr:uid="{00000000-0005-0000-0000-000020050000}"/>
    <cellStyle name="Comma 2 4 2 2 8" xfId="705" xr:uid="{00000000-0005-0000-0000-000021050000}"/>
    <cellStyle name="Comma 2 4 2 2 8 2" xfId="3380" xr:uid="{00000000-0005-0000-0000-000022050000}"/>
    <cellStyle name="Comma 2 4 2 2 9" xfId="706" xr:uid="{00000000-0005-0000-0000-000023050000}"/>
    <cellStyle name="Comma 2 4 2 2 9 2" xfId="3381" xr:uid="{00000000-0005-0000-0000-000024050000}"/>
    <cellStyle name="Comma 2 4 2 3" xfId="147" xr:uid="{00000000-0005-0000-0000-000025050000}"/>
    <cellStyle name="Comma 2 4 2 3 2" xfId="708" xr:uid="{00000000-0005-0000-0000-000026050000}"/>
    <cellStyle name="Comma 2 4 2 3 2 2" xfId="709" xr:uid="{00000000-0005-0000-0000-000027050000}"/>
    <cellStyle name="Comma 2 4 2 3 2 2 2" xfId="3384" xr:uid="{00000000-0005-0000-0000-000028050000}"/>
    <cellStyle name="Comma 2 4 2 3 2 3" xfId="3383" xr:uid="{00000000-0005-0000-0000-000029050000}"/>
    <cellStyle name="Comma 2 4 2 3 3" xfId="710" xr:uid="{00000000-0005-0000-0000-00002A050000}"/>
    <cellStyle name="Comma 2 4 2 3 3 2" xfId="3385" xr:uid="{00000000-0005-0000-0000-00002B050000}"/>
    <cellStyle name="Comma 2 4 2 3 4" xfId="711" xr:uid="{00000000-0005-0000-0000-00002C050000}"/>
    <cellStyle name="Comma 2 4 2 3 4 2" xfId="3386" xr:uid="{00000000-0005-0000-0000-00002D050000}"/>
    <cellStyle name="Comma 2 4 2 3 5" xfId="2723" xr:uid="{00000000-0005-0000-0000-00002E050000}"/>
    <cellStyle name="Comma 2 4 2 3 5 2" xfId="5352" xr:uid="{00000000-0005-0000-0000-00002F050000}"/>
    <cellStyle name="Comma 2 4 2 3 6" xfId="707" xr:uid="{00000000-0005-0000-0000-000030050000}"/>
    <cellStyle name="Comma 2 4 2 3 6 2" xfId="3382" xr:uid="{00000000-0005-0000-0000-000031050000}"/>
    <cellStyle name="Comma 2 4 2 3 7" xfId="2833" xr:uid="{00000000-0005-0000-0000-000032050000}"/>
    <cellStyle name="Comma 2 4 2 4" xfId="712" xr:uid="{00000000-0005-0000-0000-000033050000}"/>
    <cellStyle name="Comma 2 4 2 4 2" xfId="713" xr:uid="{00000000-0005-0000-0000-000034050000}"/>
    <cellStyle name="Comma 2 4 2 4 2 2" xfId="714" xr:uid="{00000000-0005-0000-0000-000035050000}"/>
    <cellStyle name="Comma 2 4 2 4 2 2 2" xfId="3389" xr:uid="{00000000-0005-0000-0000-000036050000}"/>
    <cellStyle name="Comma 2 4 2 4 2 3" xfId="3388" xr:uid="{00000000-0005-0000-0000-000037050000}"/>
    <cellStyle name="Comma 2 4 2 4 3" xfId="715" xr:uid="{00000000-0005-0000-0000-000038050000}"/>
    <cellStyle name="Comma 2 4 2 4 3 2" xfId="3390" xr:uid="{00000000-0005-0000-0000-000039050000}"/>
    <cellStyle name="Comma 2 4 2 4 4" xfId="716" xr:uid="{00000000-0005-0000-0000-00003A050000}"/>
    <cellStyle name="Comma 2 4 2 4 4 2" xfId="3391" xr:uid="{00000000-0005-0000-0000-00003B050000}"/>
    <cellStyle name="Comma 2 4 2 4 5" xfId="3387" xr:uid="{00000000-0005-0000-0000-00003C050000}"/>
    <cellStyle name="Comma 2 4 2 5" xfId="717" xr:uid="{00000000-0005-0000-0000-00003D050000}"/>
    <cellStyle name="Comma 2 4 2 5 2" xfId="718" xr:uid="{00000000-0005-0000-0000-00003E050000}"/>
    <cellStyle name="Comma 2 4 2 5 2 2" xfId="719" xr:uid="{00000000-0005-0000-0000-00003F050000}"/>
    <cellStyle name="Comma 2 4 2 5 2 2 2" xfId="3394" xr:uid="{00000000-0005-0000-0000-000040050000}"/>
    <cellStyle name="Comma 2 4 2 5 2 3" xfId="3393" xr:uid="{00000000-0005-0000-0000-000041050000}"/>
    <cellStyle name="Comma 2 4 2 5 3" xfId="720" xr:uid="{00000000-0005-0000-0000-000042050000}"/>
    <cellStyle name="Comma 2 4 2 5 3 2" xfId="3395" xr:uid="{00000000-0005-0000-0000-000043050000}"/>
    <cellStyle name="Comma 2 4 2 5 4" xfId="721" xr:uid="{00000000-0005-0000-0000-000044050000}"/>
    <cellStyle name="Comma 2 4 2 5 4 2" xfId="3396" xr:uid="{00000000-0005-0000-0000-000045050000}"/>
    <cellStyle name="Comma 2 4 2 5 5" xfId="3392" xr:uid="{00000000-0005-0000-0000-000046050000}"/>
    <cellStyle name="Comma 2 4 2 6" xfId="722" xr:uid="{00000000-0005-0000-0000-000047050000}"/>
    <cellStyle name="Comma 2 4 2 6 2" xfId="723" xr:uid="{00000000-0005-0000-0000-000048050000}"/>
    <cellStyle name="Comma 2 4 2 6 2 2" xfId="724" xr:uid="{00000000-0005-0000-0000-000049050000}"/>
    <cellStyle name="Comma 2 4 2 6 2 2 2" xfId="3399" xr:uid="{00000000-0005-0000-0000-00004A050000}"/>
    <cellStyle name="Comma 2 4 2 6 2 3" xfId="3398" xr:uid="{00000000-0005-0000-0000-00004B050000}"/>
    <cellStyle name="Comma 2 4 2 6 3" xfId="725" xr:uid="{00000000-0005-0000-0000-00004C050000}"/>
    <cellStyle name="Comma 2 4 2 6 3 2" xfId="3400" xr:uid="{00000000-0005-0000-0000-00004D050000}"/>
    <cellStyle name="Comma 2 4 2 6 4" xfId="726" xr:uid="{00000000-0005-0000-0000-00004E050000}"/>
    <cellStyle name="Comma 2 4 2 6 4 2" xfId="3401" xr:uid="{00000000-0005-0000-0000-00004F050000}"/>
    <cellStyle name="Comma 2 4 2 6 5" xfId="3397" xr:uid="{00000000-0005-0000-0000-000050050000}"/>
    <cellStyle name="Comma 2 4 2 7" xfId="727" xr:uid="{00000000-0005-0000-0000-000051050000}"/>
    <cellStyle name="Comma 2 4 2 7 2" xfId="728" xr:uid="{00000000-0005-0000-0000-000052050000}"/>
    <cellStyle name="Comma 2 4 2 7 2 2" xfId="3403" xr:uid="{00000000-0005-0000-0000-000053050000}"/>
    <cellStyle name="Comma 2 4 2 7 3" xfId="729" xr:uid="{00000000-0005-0000-0000-000054050000}"/>
    <cellStyle name="Comma 2 4 2 7 3 2" xfId="3404" xr:uid="{00000000-0005-0000-0000-000055050000}"/>
    <cellStyle name="Comma 2 4 2 7 4" xfId="3402" xr:uid="{00000000-0005-0000-0000-000056050000}"/>
    <cellStyle name="Comma 2 4 2 8" xfId="730" xr:uid="{00000000-0005-0000-0000-000057050000}"/>
    <cellStyle name="Comma 2 4 2 8 2" xfId="731" xr:uid="{00000000-0005-0000-0000-000058050000}"/>
    <cellStyle name="Comma 2 4 2 8 2 2" xfId="3406" xr:uid="{00000000-0005-0000-0000-000059050000}"/>
    <cellStyle name="Comma 2 4 2 8 3" xfId="3405" xr:uid="{00000000-0005-0000-0000-00005A050000}"/>
    <cellStyle name="Comma 2 4 2 9" xfId="732" xr:uid="{00000000-0005-0000-0000-00005B050000}"/>
    <cellStyle name="Comma 2 4 2 9 2" xfId="3407" xr:uid="{00000000-0005-0000-0000-00005C050000}"/>
    <cellStyle name="Comma 2 4 3" xfId="107" xr:uid="{00000000-0005-0000-0000-00005D050000}"/>
    <cellStyle name="Comma 2 4 3 10" xfId="734" xr:uid="{00000000-0005-0000-0000-00005E050000}"/>
    <cellStyle name="Comma 2 4 3 10 2" xfId="3409" xr:uid="{00000000-0005-0000-0000-00005F050000}"/>
    <cellStyle name="Comma 2 4 3 11" xfId="2624" xr:uid="{00000000-0005-0000-0000-000060050000}"/>
    <cellStyle name="Comma 2 4 3 11 2" xfId="5258" xr:uid="{00000000-0005-0000-0000-000061050000}"/>
    <cellStyle name="Comma 2 4 3 12" xfId="2683" xr:uid="{00000000-0005-0000-0000-000062050000}"/>
    <cellStyle name="Comma 2 4 3 12 2" xfId="5312" xr:uid="{00000000-0005-0000-0000-000063050000}"/>
    <cellStyle name="Comma 2 4 3 13" xfId="733" xr:uid="{00000000-0005-0000-0000-000064050000}"/>
    <cellStyle name="Comma 2 4 3 13 2" xfId="3408" xr:uid="{00000000-0005-0000-0000-000065050000}"/>
    <cellStyle name="Comma 2 4 3 14" xfId="2793" xr:uid="{00000000-0005-0000-0000-000066050000}"/>
    <cellStyle name="Comma 2 4 3 2" xfId="161" xr:uid="{00000000-0005-0000-0000-000067050000}"/>
    <cellStyle name="Comma 2 4 3 2 10" xfId="2737" xr:uid="{00000000-0005-0000-0000-000068050000}"/>
    <cellStyle name="Comma 2 4 3 2 10 2" xfId="5366" xr:uid="{00000000-0005-0000-0000-000069050000}"/>
    <cellStyle name="Comma 2 4 3 2 11" xfId="735" xr:uid="{00000000-0005-0000-0000-00006A050000}"/>
    <cellStyle name="Comma 2 4 3 2 11 2" xfId="3410" xr:uid="{00000000-0005-0000-0000-00006B050000}"/>
    <cellStyle name="Comma 2 4 3 2 12" xfId="2847" xr:uid="{00000000-0005-0000-0000-00006C050000}"/>
    <cellStyle name="Comma 2 4 3 2 2" xfId="736" xr:uid="{00000000-0005-0000-0000-00006D050000}"/>
    <cellStyle name="Comma 2 4 3 2 2 2" xfId="737" xr:uid="{00000000-0005-0000-0000-00006E050000}"/>
    <cellStyle name="Comma 2 4 3 2 2 2 2" xfId="738" xr:uid="{00000000-0005-0000-0000-00006F050000}"/>
    <cellStyle name="Comma 2 4 3 2 2 2 2 2" xfId="3413" xr:uid="{00000000-0005-0000-0000-000070050000}"/>
    <cellStyle name="Comma 2 4 3 2 2 2 3" xfId="3412" xr:uid="{00000000-0005-0000-0000-000071050000}"/>
    <cellStyle name="Comma 2 4 3 2 2 3" xfId="739" xr:uid="{00000000-0005-0000-0000-000072050000}"/>
    <cellStyle name="Comma 2 4 3 2 2 3 2" xfId="3414" xr:uid="{00000000-0005-0000-0000-000073050000}"/>
    <cellStyle name="Comma 2 4 3 2 2 4" xfId="740" xr:uid="{00000000-0005-0000-0000-000074050000}"/>
    <cellStyle name="Comma 2 4 3 2 2 4 2" xfId="3415" xr:uid="{00000000-0005-0000-0000-000075050000}"/>
    <cellStyle name="Comma 2 4 3 2 2 5" xfId="3411" xr:uid="{00000000-0005-0000-0000-000076050000}"/>
    <cellStyle name="Comma 2 4 3 2 3" xfId="741" xr:uid="{00000000-0005-0000-0000-000077050000}"/>
    <cellStyle name="Comma 2 4 3 2 3 2" xfId="742" xr:uid="{00000000-0005-0000-0000-000078050000}"/>
    <cellStyle name="Comma 2 4 3 2 3 2 2" xfId="743" xr:uid="{00000000-0005-0000-0000-000079050000}"/>
    <cellStyle name="Comma 2 4 3 2 3 2 2 2" xfId="3418" xr:uid="{00000000-0005-0000-0000-00007A050000}"/>
    <cellStyle name="Comma 2 4 3 2 3 2 3" xfId="3417" xr:uid="{00000000-0005-0000-0000-00007B050000}"/>
    <cellStyle name="Comma 2 4 3 2 3 3" xfId="744" xr:uid="{00000000-0005-0000-0000-00007C050000}"/>
    <cellStyle name="Comma 2 4 3 2 3 3 2" xfId="3419" xr:uid="{00000000-0005-0000-0000-00007D050000}"/>
    <cellStyle name="Comma 2 4 3 2 3 4" xfId="745" xr:uid="{00000000-0005-0000-0000-00007E050000}"/>
    <cellStyle name="Comma 2 4 3 2 3 4 2" xfId="3420" xr:uid="{00000000-0005-0000-0000-00007F050000}"/>
    <cellStyle name="Comma 2 4 3 2 3 5" xfId="3416" xr:uid="{00000000-0005-0000-0000-000080050000}"/>
    <cellStyle name="Comma 2 4 3 2 4" xfId="746" xr:uid="{00000000-0005-0000-0000-000081050000}"/>
    <cellStyle name="Comma 2 4 3 2 4 2" xfId="747" xr:uid="{00000000-0005-0000-0000-000082050000}"/>
    <cellStyle name="Comma 2 4 3 2 4 2 2" xfId="748" xr:uid="{00000000-0005-0000-0000-000083050000}"/>
    <cellStyle name="Comma 2 4 3 2 4 2 2 2" xfId="3423" xr:uid="{00000000-0005-0000-0000-000084050000}"/>
    <cellStyle name="Comma 2 4 3 2 4 2 3" xfId="3422" xr:uid="{00000000-0005-0000-0000-000085050000}"/>
    <cellStyle name="Comma 2 4 3 2 4 3" xfId="749" xr:uid="{00000000-0005-0000-0000-000086050000}"/>
    <cellStyle name="Comma 2 4 3 2 4 3 2" xfId="3424" xr:uid="{00000000-0005-0000-0000-000087050000}"/>
    <cellStyle name="Comma 2 4 3 2 4 4" xfId="750" xr:uid="{00000000-0005-0000-0000-000088050000}"/>
    <cellStyle name="Comma 2 4 3 2 4 4 2" xfId="3425" xr:uid="{00000000-0005-0000-0000-000089050000}"/>
    <cellStyle name="Comma 2 4 3 2 4 5" xfId="3421" xr:uid="{00000000-0005-0000-0000-00008A050000}"/>
    <cellStyle name="Comma 2 4 3 2 5" xfId="751" xr:uid="{00000000-0005-0000-0000-00008B050000}"/>
    <cellStyle name="Comma 2 4 3 2 5 2" xfId="752" xr:uid="{00000000-0005-0000-0000-00008C050000}"/>
    <cellStyle name="Comma 2 4 3 2 5 2 2" xfId="753" xr:uid="{00000000-0005-0000-0000-00008D050000}"/>
    <cellStyle name="Comma 2 4 3 2 5 2 2 2" xfId="3428" xr:uid="{00000000-0005-0000-0000-00008E050000}"/>
    <cellStyle name="Comma 2 4 3 2 5 2 3" xfId="3427" xr:uid="{00000000-0005-0000-0000-00008F050000}"/>
    <cellStyle name="Comma 2 4 3 2 5 3" xfId="754" xr:uid="{00000000-0005-0000-0000-000090050000}"/>
    <cellStyle name="Comma 2 4 3 2 5 3 2" xfId="3429" xr:uid="{00000000-0005-0000-0000-000091050000}"/>
    <cellStyle name="Comma 2 4 3 2 5 4" xfId="755" xr:uid="{00000000-0005-0000-0000-000092050000}"/>
    <cellStyle name="Comma 2 4 3 2 5 4 2" xfId="3430" xr:uid="{00000000-0005-0000-0000-000093050000}"/>
    <cellStyle name="Comma 2 4 3 2 5 5" xfId="3426" xr:uid="{00000000-0005-0000-0000-000094050000}"/>
    <cellStyle name="Comma 2 4 3 2 6" xfId="756" xr:uid="{00000000-0005-0000-0000-000095050000}"/>
    <cellStyle name="Comma 2 4 3 2 6 2" xfId="757" xr:uid="{00000000-0005-0000-0000-000096050000}"/>
    <cellStyle name="Comma 2 4 3 2 6 2 2" xfId="3432" xr:uid="{00000000-0005-0000-0000-000097050000}"/>
    <cellStyle name="Comma 2 4 3 2 6 3" xfId="758" xr:uid="{00000000-0005-0000-0000-000098050000}"/>
    <cellStyle name="Comma 2 4 3 2 6 3 2" xfId="3433" xr:uid="{00000000-0005-0000-0000-000099050000}"/>
    <cellStyle name="Comma 2 4 3 2 6 4" xfId="3431" xr:uid="{00000000-0005-0000-0000-00009A050000}"/>
    <cellStyle name="Comma 2 4 3 2 7" xfId="759" xr:uid="{00000000-0005-0000-0000-00009B050000}"/>
    <cellStyle name="Comma 2 4 3 2 7 2" xfId="760" xr:uid="{00000000-0005-0000-0000-00009C050000}"/>
    <cellStyle name="Comma 2 4 3 2 7 2 2" xfId="3435" xr:uid="{00000000-0005-0000-0000-00009D050000}"/>
    <cellStyle name="Comma 2 4 3 2 7 3" xfId="3434" xr:uid="{00000000-0005-0000-0000-00009E050000}"/>
    <cellStyle name="Comma 2 4 3 2 8" xfId="761" xr:uid="{00000000-0005-0000-0000-00009F050000}"/>
    <cellStyle name="Comma 2 4 3 2 8 2" xfId="3436" xr:uid="{00000000-0005-0000-0000-0000A0050000}"/>
    <cellStyle name="Comma 2 4 3 2 9" xfId="762" xr:uid="{00000000-0005-0000-0000-0000A1050000}"/>
    <cellStyle name="Comma 2 4 3 2 9 2" xfId="3437" xr:uid="{00000000-0005-0000-0000-0000A2050000}"/>
    <cellStyle name="Comma 2 4 3 3" xfId="763" xr:uid="{00000000-0005-0000-0000-0000A3050000}"/>
    <cellStyle name="Comma 2 4 3 3 2" xfId="764" xr:uid="{00000000-0005-0000-0000-0000A4050000}"/>
    <cellStyle name="Comma 2 4 3 3 2 2" xfId="765" xr:uid="{00000000-0005-0000-0000-0000A5050000}"/>
    <cellStyle name="Comma 2 4 3 3 2 2 2" xfId="3440" xr:uid="{00000000-0005-0000-0000-0000A6050000}"/>
    <cellStyle name="Comma 2 4 3 3 2 3" xfId="3439" xr:uid="{00000000-0005-0000-0000-0000A7050000}"/>
    <cellStyle name="Comma 2 4 3 3 3" xfId="766" xr:uid="{00000000-0005-0000-0000-0000A8050000}"/>
    <cellStyle name="Comma 2 4 3 3 3 2" xfId="3441" xr:uid="{00000000-0005-0000-0000-0000A9050000}"/>
    <cellStyle name="Comma 2 4 3 3 4" xfId="767" xr:uid="{00000000-0005-0000-0000-0000AA050000}"/>
    <cellStyle name="Comma 2 4 3 3 4 2" xfId="3442" xr:uid="{00000000-0005-0000-0000-0000AB050000}"/>
    <cellStyle name="Comma 2 4 3 3 5" xfId="3438" xr:uid="{00000000-0005-0000-0000-0000AC050000}"/>
    <cellStyle name="Comma 2 4 3 4" xfId="768" xr:uid="{00000000-0005-0000-0000-0000AD050000}"/>
    <cellStyle name="Comma 2 4 3 4 2" xfId="769" xr:uid="{00000000-0005-0000-0000-0000AE050000}"/>
    <cellStyle name="Comma 2 4 3 4 2 2" xfId="770" xr:uid="{00000000-0005-0000-0000-0000AF050000}"/>
    <cellStyle name="Comma 2 4 3 4 2 2 2" xfId="3445" xr:uid="{00000000-0005-0000-0000-0000B0050000}"/>
    <cellStyle name="Comma 2 4 3 4 2 3" xfId="3444" xr:uid="{00000000-0005-0000-0000-0000B1050000}"/>
    <cellStyle name="Comma 2 4 3 4 3" xfId="771" xr:uid="{00000000-0005-0000-0000-0000B2050000}"/>
    <cellStyle name="Comma 2 4 3 4 3 2" xfId="3446" xr:uid="{00000000-0005-0000-0000-0000B3050000}"/>
    <cellStyle name="Comma 2 4 3 4 4" xfId="772" xr:uid="{00000000-0005-0000-0000-0000B4050000}"/>
    <cellStyle name="Comma 2 4 3 4 4 2" xfId="3447" xr:uid="{00000000-0005-0000-0000-0000B5050000}"/>
    <cellStyle name="Comma 2 4 3 4 5" xfId="3443" xr:uid="{00000000-0005-0000-0000-0000B6050000}"/>
    <cellStyle name="Comma 2 4 3 5" xfId="773" xr:uid="{00000000-0005-0000-0000-0000B7050000}"/>
    <cellStyle name="Comma 2 4 3 5 2" xfId="774" xr:uid="{00000000-0005-0000-0000-0000B8050000}"/>
    <cellStyle name="Comma 2 4 3 5 2 2" xfId="775" xr:uid="{00000000-0005-0000-0000-0000B9050000}"/>
    <cellStyle name="Comma 2 4 3 5 2 2 2" xfId="3450" xr:uid="{00000000-0005-0000-0000-0000BA050000}"/>
    <cellStyle name="Comma 2 4 3 5 2 3" xfId="3449" xr:uid="{00000000-0005-0000-0000-0000BB050000}"/>
    <cellStyle name="Comma 2 4 3 5 3" xfId="776" xr:uid="{00000000-0005-0000-0000-0000BC050000}"/>
    <cellStyle name="Comma 2 4 3 5 3 2" xfId="3451" xr:uid="{00000000-0005-0000-0000-0000BD050000}"/>
    <cellStyle name="Comma 2 4 3 5 4" xfId="777" xr:uid="{00000000-0005-0000-0000-0000BE050000}"/>
    <cellStyle name="Comma 2 4 3 5 4 2" xfId="3452" xr:uid="{00000000-0005-0000-0000-0000BF050000}"/>
    <cellStyle name="Comma 2 4 3 5 5" xfId="3448" xr:uid="{00000000-0005-0000-0000-0000C0050000}"/>
    <cellStyle name="Comma 2 4 3 6" xfId="778" xr:uid="{00000000-0005-0000-0000-0000C1050000}"/>
    <cellStyle name="Comma 2 4 3 6 2" xfId="779" xr:uid="{00000000-0005-0000-0000-0000C2050000}"/>
    <cellStyle name="Comma 2 4 3 6 2 2" xfId="780" xr:uid="{00000000-0005-0000-0000-0000C3050000}"/>
    <cellStyle name="Comma 2 4 3 6 2 2 2" xfId="3455" xr:uid="{00000000-0005-0000-0000-0000C4050000}"/>
    <cellStyle name="Comma 2 4 3 6 2 3" xfId="3454" xr:uid="{00000000-0005-0000-0000-0000C5050000}"/>
    <cellStyle name="Comma 2 4 3 6 3" xfId="781" xr:uid="{00000000-0005-0000-0000-0000C6050000}"/>
    <cellStyle name="Comma 2 4 3 6 3 2" xfId="3456" xr:uid="{00000000-0005-0000-0000-0000C7050000}"/>
    <cellStyle name="Comma 2 4 3 6 4" xfId="782" xr:uid="{00000000-0005-0000-0000-0000C8050000}"/>
    <cellStyle name="Comma 2 4 3 6 4 2" xfId="3457" xr:uid="{00000000-0005-0000-0000-0000C9050000}"/>
    <cellStyle name="Comma 2 4 3 6 5" xfId="3453" xr:uid="{00000000-0005-0000-0000-0000CA050000}"/>
    <cellStyle name="Comma 2 4 3 7" xfId="783" xr:uid="{00000000-0005-0000-0000-0000CB050000}"/>
    <cellStyle name="Comma 2 4 3 7 2" xfId="784" xr:uid="{00000000-0005-0000-0000-0000CC050000}"/>
    <cellStyle name="Comma 2 4 3 7 2 2" xfId="3459" xr:uid="{00000000-0005-0000-0000-0000CD050000}"/>
    <cellStyle name="Comma 2 4 3 7 3" xfId="785" xr:uid="{00000000-0005-0000-0000-0000CE050000}"/>
    <cellStyle name="Comma 2 4 3 7 3 2" xfId="3460" xr:uid="{00000000-0005-0000-0000-0000CF050000}"/>
    <cellStyle name="Comma 2 4 3 7 4" xfId="3458" xr:uid="{00000000-0005-0000-0000-0000D0050000}"/>
    <cellStyle name="Comma 2 4 3 8" xfId="786" xr:uid="{00000000-0005-0000-0000-0000D1050000}"/>
    <cellStyle name="Comma 2 4 3 8 2" xfId="787" xr:uid="{00000000-0005-0000-0000-0000D2050000}"/>
    <cellStyle name="Comma 2 4 3 8 2 2" xfId="3462" xr:uid="{00000000-0005-0000-0000-0000D3050000}"/>
    <cellStyle name="Comma 2 4 3 8 3" xfId="3461" xr:uid="{00000000-0005-0000-0000-0000D4050000}"/>
    <cellStyle name="Comma 2 4 3 9" xfId="788" xr:uid="{00000000-0005-0000-0000-0000D5050000}"/>
    <cellStyle name="Comma 2 4 3 9 2" xfId="3463" xr:uid="{00000000-0005-0000-0000-0000D6050000}"/>
    <cellStyle name="Comma 2 4 4" xfId="134" xr:uid="{00000000-0005-0000-0000-0000D7050000}"/>
    <cellStyle name="Comma 2 4 4 10" xfId="790" xr:uid="{00000000-0005-0000-0000-0000D8050000}"/>
    <cellStyle name="Comma 2 4 4 10 2" xfId="3465" xr:uid="{00000000-0005-0000-0000-0000D9050000}"/>
    <cellStyle name="Comma 2 4 4 11" xfId="2710" xr:uid="{00000000-0005-0000-0000-0000DA050000}"/>
    <cellStyle name="Comma 2 4 4 11 2" xfId="5339" xr:uid="{00000000-0005-0000-0000-0000DB050000}"/>
    <cellStyle name="Comma 2 4 4 12" xfId="789" xr:uid="{00000000-0005-0000-0000-0000DC050000}"/>
    <cellStyle name="Comma 2 4 4 12 2" xfId="3464" xr:uid="{00000000-0005-0000-0000-0000DD050000}"/>
    <cellStyle name="Comma 2 4 4 13" xfId="2820" xr:uid="{00000000-0005-0000-0000-0000DE050000}"/>
    <cellStyle name="Comma 2 4 4 2" xfId="791" xr:uid="{00000000-0005-0000-0000-0000DF050000}"/>
    <cellStyle name="Comma 2 4 4 2 10" xfId="3466" xr:uid="{00000000-0005-0000-0000-0000E0050000}"/>
    <cellStyle name="Comma 2 4 4 2 2" xfId="792" xr:uid="{00000000-0005-0000-0000-0000E1050000}"/>
    <cellStyle name="Comma 2 4 4 2 2 2" xfId="793" xr:uid="{00000000-0005-0000-0000-0000E2050000}"/>
    <cellStyle name="Comma 2 4 4 2 2 2 2" xfId="794" xr:uid="{00000000-0005-0000-0000-0000E3050000}"/>
    <cellStyle name="Comma 2 4 4 2 2 2 2 2" xfId="3469" xr:uid="{00000000-0005-0000-0000-0000E4050000}"/>
    <cellStyle name="Comma 2 4 4 2 2 2 3" xfId="3468" xr:uid="{00000000-0005-0000-0000-0000E5050000}"/>
    <cellStyle name="Comma 2 4 4 2 2 3" xfId="795" xr:uid="{00000000-0005-0000-0000-0000E6050000}"/>
    <cellStyle name="Comma 2 4 4 2 2 3 2" xfId="3470" xr:uid="{00000000-0005-0000-0000-0000E7050000}"/>
    <cellStyle name="Comma 2 4 4 2 2 4" xfId="796" xr:uid="{00000000-0005-0000-0000-0000E8050000}"/>
    <cellStyle name="Comma 2 4 4 2 2 4 2" xfId="3471" xr:uid="{00000000-0005-0000-0000-0000E9050000}"/>
    <cellStyle name="Comma 2 4 4 2 2 5" xfId="3467" xr:uid="{00000000-0005-0000-0000-0000EA050000}"/>
    <cellStyle name="Comma 2 4 4 2 3" xfId="797" xr:uid="{00000000-0005-0000-0000-0000EB050000}"/>
    <cellStyle name="Comma 2 4 4 2 3 2" xfId="798" xr:uid="{00000000-0005-0000-0000-0000EC050000}"/>
    <cellStyle name="Comma 2 4 4 2 3 2 2" xfId="799" xr:uid="{00000000-0005-0000-0000-0000ED050000}"/>
    <cellStyle name="Comma 2 4 4 2 3 2 2 2" xfId="3474" xr:uid="{00000000-0005-0000-0000-0000EE050000}"/>
    <cellStyle name="Comma 2 4 4 2 3 2 3" xfId="3473" xr:uid="{00000000-0005-0000-0000-0000EF050000}"/>
    <cellStyle name="Comma 2 4 4 2 3 3" xfId="800" xr:uid="{00000000-0005-0000-0000-0000F0050000}"/>
    <cellStyle name="Comma 2 4 4 2 3 3 2" xfId="3475" xr:uid="{00000000-0005-0000-0000-0000F1050000}"/>
    <cellStyle name="Comma 2 4 4 2 3 4" xfId="801" xr:uid="{00000000-0005-0000-0000-0000F2050000}"/>
    <cellStyle name="Comma 2 4 4 2 3 4 2" xfId="3476" xr:uid="{00000000-0005-0000-0000-0000F3050000}"/>
    <cellStyle name="Comma 2 4 4 2 3 5" xfId="3472" xr:uid="{00000000-0005-0000-0000-0000F4050000}"/>
    <cellStyle name="Comma 2 4 4 2 4" xfId="802" xr:uid="{00000000-0005-0000-0000-0000F5050000}"/>
    <cellStyle name="Comma 2 4 4 2 4 2" xfId="803" xr:uid="{00000000-0005-0000-0000-0000F6050000}"/>
    <cellStyle name="Comma 2 4 4 2 4 2 2" xfId="804" xr:uid="{00000000-0005-0000-0000-0000F7050000}"/>
    <cellStyle name="Comma 2 4 4 2 4 2 2 2" xfId="3479" xr:uid="{00000000-0005-0000-0000-0000F8050000}"/>
    <cellStyle name="Comma 2 4 4 2 4 2 3" xfId="3478" xr:uid="{00000000-0005-0000-0000-0000F9050000}"/>
    <cellStyle name="Comma 2 4 4 2 4 3" xfId="805" xr:uid="{00000000-0005-0000-0000-0000FA050000}"/>
    <cellStyle name="Comma 2 4 4 2 4 3 2" xfId="3480" xr:uid="{00000000-0005-0000-0000-0000FB050000}"/>
    <cellStyle name="Comma 2 4 4 2 4 4" xfId="806" xr:uid="{00000000-0005-0000-0000-0000FC050000}"/>
    <cellStyle name="Comma 2 4 4 2 4 4 2" xfId="3481" xr:uid="{00000000-0005-0000-0000-0000FD050000}"/>
    <cellStyle name="Comma 2 4 4 2 4 5" xfId="3477" xr:uid="{00000000-0005-0000-0000-0000FE050000}"/>
    <cellStyle name="Comma 2 4 4 2 5" xfId="807" xr:uid="{00000000-0005-0000-0000-0000FF050000}"/>
    <cellStyle name="Comma 2 4 4 2 5 2" xfId="808" xr:uid="{00000000-0005-0000-0000-000000060000}"/>
    <cellStyle name="Comma 2 4 4 2 5 2 2" xfId="809" xr:uid="{00000000-0005-0000-0000-000001060000}"/>
    <cellStyle name="Comma 2 4 4 2 5 2 2 2" xfId="3484" xr:uid="{00000000-0005-0000-0000-000002060000}"/>
    <cellStyle name="Comma 2 4 4 2 5 2 3" xfId="3483" xr:uid="{00000000-0005-0000-0000-000003060000}"/>
    <cellStyle name="Comma 2 4 4 2 5 3" xfId="810" xr:uid="{00000000-0005-0000-0000-000004060000}"/>
    <cellStyle name="Comma 2 4 4 2 5 3 2" xfId="3485" xr:uid="{00000000-0005-0000-0000-000005060000}"/>
    <cellStyle name="Comma 2 4 4 2 5 4" xfId="811" xr:uid="{00000000-0005-0000-0000-000006060000}"/>
    <cellStyle name="Comma 2 4 4 2 5 4 2" xfId="3486" xr:uid="{00000000-0005-0000-0000-000007060000}"/>
    <cellStyle name="Comma 2 4 4 2 5 5" xfId="3482" xr:uid="{00000000-0005-0000-0000-000008060000}"/>
    <cellStyle name="Comma 2 4 4 2 6" xfId="812" xr:uid="{00000000-0005-0000-0000-000009060000}"/>
    <cellStyle name="Comma 2 4 4 2 6 2" xfId="813" xr:uid="{00000000-0005-0000-0000-00000A060000}"/>
    <cellStyle name="Comma 2 4 4 2 6 2 2" xfId="3488" xr:uid="{00000000-0005-0000-0000-00000B060000}"/>
    <cellStyle name="Comma 2 4 4 2 6 3" xfId="814" xr:uid="{00000000-0005-0000-0000-00000C060000}"/>
    <cellStyle name="Comma 2 4 4 2 6 3 2" xfId="3489" xr:uid="{00000000-0005-0000-0000-00000D060000}"/>
    <cellStyle name="Comma 2 4 4 2 6 4" xfId="3487" xr:uid="{00000000-0005-0000-0000-00000E060000}"/>
    <cellStyle name="Comma 2 4 4 2 7" xfId="815" xr:uid="{00000000-0005-0000-0000-00000F060000}"/>
    <cellStyle name="Comma 2 4 4 2 7 2" xfId="816" xr:uid="{00000000-0005-0000-0000-000010060000}"/>
    <cellStyle name="Comma 2 4 4 2 7 2 2" xfId="3491" xr:uid="{00000000-0005-0000-0000-000011060000}"/>
    <cellStyle name="Comma 2 4 4 2 7 3" xfId="3490" xr:uid="{00000000-0005-0000-0000-000012060000}"/>
    <cellStyle name="Comma 2 4 4 2 8" xfId="817" xr:uid="{00000000-0005-0000-0000-000013060000}"/>
    <cellStyle name="Comma 2 4 4 2 8 2" xfId="3492" xr:uid="{00000000-0005-0000-0000-000014060000}"/>
    <cellStyle name="Comma 2 4 4 2 9" xfId="818" xr:uid="{00000000-0005-0000-0000-000015060000}"/>
    <cellStyle name="Comma 2 4 4 2 9 2" xfId="3493" xr:uid="{00000000-0005-0000-0000-000016060000}"/>
    <cellStyle name="Comma 2 4 4 3" xfId="819" xr:uid="{00000000-0005-0000-0000-000017060000}"/>
    <cellStyle name="Comma 2 4 4 3 2" xfId="820" xr:uid="{00000000-0005-0000-0000-000018060000}"/>
    <cellStyle name="Comma 2 4 4 3 2 2" xfId="821" xr:uid="{00000000-0005-0000-0000-000019060000}"/>
    <cellStyle name="Comma 2 4 4 3 2 2 2" xfId="3496" xr:uid="{00000000-0005-0000-0000-00001A060000}"/>
    <cellStyle name="Comma 2 4 4 3 2 3" xfId="3495" xr:uid="{00000000-0005-0000-0000-00001B060000}"/>
    <cellStyle name="Comma 2 4 4 3 3" xfId="822" xr:uid="{00000000-0005-0000-0000-00001C060000}"/>
    <cellStyle name="Comma 2 4 4 3 3 2" xfId="3497" xr:uid="{00000000-0005-0000-0000-00001D060000}"/>
    <cellStyle name="Comma 2 4 4 3 4" xfId="823" xr:uid="{00000000-0005-0000-0000-00001E060000}"/>
    <cellStyle name="Comma 2 4 4 3 4 2" xfId="3498" xr:uid="{00000000-0005-0000-0000-00001F060000}"/>
    <cellStyle name="Comma 2 4 4 3 5" xfId="3494" xr:uid="{00000000-0005-0000-0000-000020060000}"/>
    <cellStyle name="Comma 2 4 4 4" xfId="824" xr:uid="{00000000-0005-0000-0000-000021060000}"/>
    <cellStyle name="Comma 2 4 4 4 2" xfId="825" xr:uid="{00000000-0005-0000-0000-000022060000}"/>
    <cellStyle name="Comma 2 4 4 4 2 2" xfId="826" xr:uid="{00000000-0005-0000-0000-000023060000}"/>
    <cellStyle name="Comma 2 4 4 4 2 2 2" xfId="3501" xr:uid="{00000000-0005-0000-0000-000024060000}"/>
    <cellStyle name="Comma 2 4 4 4 2 3" xfId="3500" xr:uid="{00000000-0005-0000-0000-000025060000}"/>
    <cellStyle name="Comma 2 4 4 4 3" xfId="827" xr:uid="{00000000-0005-0000-0000-000026060000}"/>
    <cellStyle name="Comma 2 4 4 4 3 2" xfId="3502" xr:uid="{00000000-0005-0000-0000-000027060000}"/>
    <cellStyle name="Comma 2 4 4 4 4" xfId="828" xr:uid="{00000000-0005-0000-0000-000028060000}"/>
    <cellStyle name="Comma 2 4 4 4 4 2" xfId="3503" xr:uid="{00000000-0005-0000-0000-000029060000}"/>
    <cellStyle name="Comma 2 4 4 4 5" xfId="3499" xr:uid="{00000000-0005-0000-0000-00002A060000}"/>
    <cellStyle name="Comma 2 4 4 5" xfId="829" xr:uid="{00000000-0005-0000-0000-00002B060000}"/>
    <cellStyle name="Comma 2 4 4 5 2" xfId="830" xr:uid="{00000000-0005-0000-0000-00002C060000}"/>
    <cellStyle name="Comma 2 4 4 5 2 2" xfId="831" xr:uid="{00000000-0005-0000-0000-00002D060000}"/>
    <cellStyle name="Comma 2 4 4 5 2 2 2" xfId="3506" xr:uid="{00000000-0005-0000-0000-00002E060000}"/>
    <cellStyle name="Comma 2 4 4 5 2 3" xfId="3505" xr:uid="{00000000-0005-0000-0000-00002F060000}"/>
    <cellStyle name="Comma 2 4 4 5 3" xfId="832" xr:uid="{00000000-0005-0000-0000-000030060000}"/>
    <cellStyle name="Comma 2 4 4 5 3 2" xfId="3507" xr:uid="{00000000-0005-0000-0000-000031060000}"/>
    <cellStyle name="Comma 2 4 4 5 4" xfId="833" xr:uid="{00000000-0005-0000-0000-000032060000}"/>
    <cellStyle name="Comma 2 4 4 5 4 2" xfId="3508" xr:uid="{00000000-0005-0000-0000-000033060000}"/>
    <cellStyle name="Comma 2 4 4 5 5" xfId="3504" xr:uid="{00000000-0005-0000-0000-000034060000}"/>
    <cellStyle name="Comma 2 4 4 6" xfId="834" xr:uid="{00000000-0005-0000-0000-000035060000}"/>
    <cellStyle name="Comma 2 4 4 6 2" xfId="835" xr:uid="{00000000-0005-0000-0000-000036060000}"/>
    <cellStyle name="Comma 2 4 4 6 2 2" xfId="836" xr:uid="{00000000-0005-0000-0000-000037060000}"/>
    <cellStyle name="Comma 2 4 4 6 2 2 2" xfId="3511" xr:uid="{00000000-0005-0000-0000-000038060000}"/>
    <cellStyle name="Comma 2 4 4 6 2 3" xfId="3510" xr:uid="{00000000-0005-0000-0000-000039060000}"/>
    <cellStyle name="Comma 2 4 4 6 3" xfId="837" xr:uid="{00000000-0005-0000-0000-00003A060000}"/>
    <cellStyle name="Comma 2 4 4 6 3 2" xfId="3512" xr:uid="{00000000-0005-0000-0000-00003B060000}"/>
    <cellStyle name="Comma 2 4 4 6 4" xfId="838" xr:uid="{00000000-0005-0000-0000-00003C060000}"/>
    <cellStyle name="Comma 2 4 4 6 4 2" xfId="3513" xr:uid="{00000000-0005-0000-0000-00003D060000}"/>
    <cellStyle name="Comma 2 4 4 6 5" xfId="3509" xr:uid="{00000000-0005-0000-0000-00003E060000}"/>
    <cellStyle name="Comma 2 4 4 7" xfId="839" xr:uid="{00000000-0005-0000-0000-00003F060000}"/>
    <cellStyle name="Comma 2 4 4 7 2" xfId="840" xr:uid="{00000000-0005-0000-0000-000040060000}"/>
    <cellStyle name="Comma 2 4 4 7 2 2" xfId="3515" xr:uid="{00000000-0005-0000-0000-000041060000}"/>
    <cellStyle name="Comma 2 4 4 7 3" xfId="841" xr:uid="{00000000-0005-0000-0000-000042060000}"/>
    <cellStyle name="Comma 2 4 4 7 3 2" xfId="3516" xr:uid="{00000000-0005-0000-0000-000043060000}"/>
    <cellStyle name="Comma 2 4 4 7 4" xfId="3514" xr:uid="{00000000-0005-0000-0000-000044060000}"/>
    <cellStyle name="Comma 2 4 4 8" xfId="842" xr:uid="{00000000-0005-0000-0000-000045060000}"/>
    <cellStyle name="Comma 2 4 4 8 2" xfId="843" xr:uid="{00000000-0005-0000-0000-000046060000}"/>
    <cellStyle name="Comma 2 4 4 8 2 2" xfId="3518" xr:uid="{00000000-0005-0000-0000-000047060000}"/>
    <cellStyle name="Comma 2 4 4 8 3" xfId="3517" xr:uid="{00000000-0005-0000-0000-000048060000}"/>
    <cellStyle name="Comma 2 4 4 9" xfId="844" xr:uid="{00000000-0005-0000-0000-000049060000}"/>
    <cellStyle name="Comma 2 4 4 9 2" xfId="3519" xr:uid="{00000000-0005-0000-0000-00004A060000}"/>
    <cellStyle name="Comma 2 4 5" xfId="845" xr:uid="{00000000-0005-0000-0000-00004B060000}"/>
    <cellStyle name="Comma 2 4 5 10" xfId="3520" xr:uid="{00000000-0005-0000-0000-00004C060000}"/>
    <cellStyle name="Comma 2 4 5 2" xfId="846" xr:uid="{00000000-0005-0000-0000-00004D060000}"/>
    <cellStyle name="Comma 2 4 5 2 2" xfId="847" xr:uid="{00000000-0005-0000-0000-00004E060000}"/>
    <cellStyle name="Comma 2 4 5 2 2 2" xfId="848" xr:uid="{00000000-0005-0000-0000-00004F060000}"/>
    <cellStyle name="Comma 2 4 5 2 2 2 2" xfId="3523" xr:uid="{00000000-0005-0000-0000-000050060000}"/>
    <cellStyle name="Comma 2 4 5 2 2 3" xfId="3522" xr:uid="{00000000-0005-0000-0000-000051060000}"/>
    <cellStyle name="Comma 2 4 5 2 3" xfId="849" xr:uid="{00000000-0005-0000-0000-000052060000}"/>
    <cellStyle name="Comma 2 4 5 2 3 2" xfId="3524" xr:uid="{00000000-0005-0000-0000-000053060000}"/>
    <cellStyle name="Comma 2 4 5 2 4" xfId="850" xr:uid="{00000000-0005-0000-0000-000054060000}"/>
    <cellStyle name="Comma 2 4 5 2 4 2" xfId="3525" xr:uid="{00000000-0005-0000-0000-000055060000}"/>
    <cellStyle name="Comma 2 4 5 2 5" xfId="3521" xr:uid="{00000000-0005-0000-0000-000056060000}"/>
    <cellStyle name="Comma 2 4 5 3" xfId="851" xr:uid="{00000000-0005-0000-0000-000057060000}"/>
    <cellStyle name="Comma 2 4 5 3 2" xfId="852" xr:uid="{00000000-0005-0000-0000-000058060000}"/>
    <cellStyle name="Comma 2 4 5 3 2 2" xfId="853" xr:uid="{00000000-0005-0000-0000-000059060000}"/>
    <cellStyle name="Comma 2 4 5 3 2 2 2" xfId="3528" xr:uid="{00000000-0005-0000-0000-00005A060000}"/>
    <cellStyle name="Comma 2 4 5 3 2 3" xfId="3527" xr:uid="{00000000-0005-0000-0000-00005B060000}"/>
    <cellStyle name="Comma 2 4 5 3 3" xfId="854" xr:uid="{00000000-0005-0000-0000-00005C060000}"/>
    <cellStyle name="Comma 2 4 5 3 3 2" xfId="3529" xr:uid="{00000000-0005-0000-0000-00005D060000}"/>
    <cellStyle name="Comma 2 4 5 3 4" xfId="855" xr:uid="{00000000-0005-0000-0000-00005E060000}"/>
    <cellStyle name="Comma 2 4 5 3 4 2" xfId="3530" xr:uid="{00000000-0005-0000-0000-00005F060000}"/>
    <cellStyle name="Comma 2 4 5 3 5" xfId="3526" xr:uid="{00000000-0005-0000-0000-000060060000}"/>
    <cellStyle name="Comma 2 4 5 4" xfId="856" xr:uid="{00000000-0005-0000-0000-000061060000}"/>
    <cellStyle name="Comma 2 4 5 4 2" xfId="857" xr:uid="{00000000-0005-0000-0000-000062060000}"/>
    <cellStyle name="Comma 2 4 5 4 2 2" xfId="858" xr:uid="{00000000-0005-0000-0000-000063060000}"/>
    <cellStyle name="Comma 2 4 5 4 2 2 2" xfId="3533" xr:uid="{00000000-0005-0000-0000-000064060000}"/>
    <cellStyle name="Comma 2 4 5 4 2 3" xfId="3532" xr:uid="{00000000-0005-0000-0000-000065060000}"/>
    <cellStyle name="Comma 2 4 5 4 3" xfId="859" xr:uid="{00000000-0005-0000-0000-000066060000}"/>
    <cellStyle name="Comma 2 4 5 4 3 2" xfId="3534" xr:uid="{00000000-0005-0000-0000-000067060000}"/>
    <cellStyle name="Comma 2 4 5 4 4" xfId="860" xr:uid="{00000000-0005-0000-0000-000068060000}"/>
    <cellStyle name="Comma 2 4 5 4 4 2" xfId="3535" xr:uid="{00000000-0005-0000-0000-000069060000}"/>
    <cellStyle name="Comma 2 4 5 4 5" xfId="3531" xr:uid="{00000000-0005-0000-0000-00006A060000}"/>
    <cellStyle name="Comma 2 4 5 5" xfId="861" xr:uid="{00000000-0005-0000-0000-00006B060000}"/>
    <cellStyle name="Comma 2 4 5 5 2" xfId="862" xr:uid="{00000000-0005-0000-0000-00006C060000}"/>
    <cellStyle name="Comma 2 4 5 5 2 2" xfId="863" xr:uid="{00000000-0005-0000-0000-00006D060000}"/>
    <cellStyle name="Comma 2 4 5 5 2 2 2" xfId="3538" xr:uid="{00000000-0005-0000-0000-00006E060000}"/>
    <cellStyle name="Comma 2 4 5 5 2 3" xfId="3537" xr:uid="{00000000-0005-0000-0000-00006F060000}"/>
    <cellStyle name="Comma 2 4 5 5 3" xfId="864" xr:uid="{00000000-0005-0000-0000-000070060000}"/>
    <cellStyle name="Comma 2 4 5 5 3 2" xfId="3539" xr:uid="{00000000-0005-0000-0000-000071060000}"/>
    <cellStyle name="Comma 2 4 5 5 4" xfId="865" xr:uid="{00000000-0005-0000-0000-000072060000}"/>
    <cellStyle name="Comma 2 4 5 5 4 2" xfId="3540" xr:uid="{00000000-0005-0000-0000-000073060000}"/>
    <cellStyle name="Comma 2 4 5 5 5" xfId="3536" xr:uid="{00000000-0005-0000-0000-000074060000}"/>
    <cellStyle name="Comma 2 4 5 6" xfId="866" xr:uid="{00000000-0005-0000-0000-000075060000}"/>
    <cellStyle name="Comma 2 4 5 6 2" xfId="867" xr:uid="{00000000-0005-0000-0000-000076060000}"/>
    <cellStyle name="Comma 2 4 5 6 2 2" xfId="3542" xr:uid="{00000000-0005-0000-0000-000077060000}"/>
    <cellStyle name="Comma 2 4 5 6 3" xfId="868" xr:uid="{00000000-0005-0000-0000-000078060000}"/>
    <cellStyle name="Comma 2 4 5 6 3 2" xfId="3543" xr:uid="{00000000-0005-0000-0000-000079060000}"/>
    <cellStyle name="Comma 2 4 5 6 4" xfId="3541" xr:uid="{00000000-0005-0000-0000-00007A060000}"/>
    <cellStyle name="Comma 2 4 5 7" xfId="869" xr:uid="{00000000-0005-0000-0000-00007B060000}"/>
    <cellStyle name="Comma 2 4 5 7 2" xfId="870" xr:uid="{00000000-0005-0000-0000-00007C060000}"/>
    <cellStyle name="Comma 2 4 5 7 2 2" xfId="3545" xr:uid="{00000000-0005-0000-0000-00007D060000}"/>
    <cellStyle name="Comma 2 4 5 7 3" xfId="3544" xr:uid="{00000000-0005-0000-0000-00007E060000}"/>
    <cellStyle name="Comma 2 4 5 8" xfId="871" xr:uid="{00000000-0005-0000-0000-00007F060000}"/>
    <cellStyle name="Comma 2 4 5 8 2" xfId="3546" xr:uid="{00000000-0005-0000-0000-000080060000}"/>
    <cellStyle name="Comma 2 4 5 9" xfId="872" xr:uid="{00000000-0005-0000-0000-000081060000}"/>
    <cellStyle name="Comma 2 4 5 9 2" xfId="3547" xr:uid="{00000000-0005-0000-0000-000082060000}"/>
    <cellStyle name="Comma 2 4 6" xfId="873" xr:uid="{00000000-0005-0000-0000-000083060000}"/>
    <cellStyle name="Comma 2 4 6 2" xfId="874" xr:uid="{00000000-0005-0000-0000-000084060000}"/>
    <cellStyle name="Comma 2 4 6 2 2" xfId="875" xr:uid="{00000000-0005-0000-0000-000085060000}"/>
    <cellStyle name="Comma 2 4 6 2 2 2" xfId="3550" xr:uid="{00000000-0005-0000-0000-000086060000}"/>
    <cellStyle name="Comma 2 4 6 2 3" xfId="3549" xr:uid="{00000000-0005-0000-0000-000087060000}"/>
    <cellStyle name="Comma 2 4 6 3" xfId="876" xr:uid="{00000000-0005-0000-0000-000088060000}"/>
    <cellStyle name="Comma 2 4 6 3 2" xfId="3551" xr:uid="{00000000-0005-0000-0000-000089060000}"/>
    <cellStyle name="Comma 2 4 6 4" xfId="877" xr:uid="{00000000-0005-0000-0000-00008A060000}"/>
    <cellStyle name="Comma 2 4 6 4 2" xfId="3552" xr:uid="{00000000-0005-0000-0000-00008B060000}"/>
    <cellStyle name="Comma 2 4 6 5" xfId="3548" xr:uid="{00000000-0005-0000-0000-00008C060000}"/>
    <cellStyle name="Comma 2 4 7" xfId="878" xr:uid="{00000000-0005-0000-0000-00008D060000}"/>
    <cellStyle name="Comma 2 4 7 2" xfId="879" xr:uid="{00000000-0005-0000-0000-00008E060000}"/>
    <cellStyle name="Comma 2 4 7 2 2" xfId="880" xr:uid="{00000000-0005-0000-0000-00008F060000}"/>
    <cellStyle name="Comma 2 4 7 2 2 2" xfId="3555" xr:uid="{00000000-0005-0000-0000-000090060000}"/>
    <cellStyle name="Comma 2 4 7 2 3" xfId="3554" xr:uid="{00000000-0005-0000-0000-000091060000}"/>
    <cellStyle name="Comma 2 4 7 3" xfId="881" xr:uid="{00000000-0005-0000-0000-000092060000}"/>
    <cellStyle name="Comma 2 4 7 3 2" xfId="3556" xr:uid="{00000000-0005-0000-0000-000093060000}"/>
    <cellStyle name="Comma 2 4 7 4" xfId="882" xr:uid="{00000000-0005-0000-0000-000094060000}"/>
    <cellStyle name="Comma 2 4 7 4 2" xfId="3557" xr:uid="{00000000-0005-0000-0000-000095060000}"/>
    <cellStyle name="Comma 2 4 7 5" xfId="3553" xr:uid="{00000000-0005-0000-0000-000096060000}"/>
    <cellStyle name="Comma 2 4 8" xfId="883" xr:uid="{00000000-0005-0000-0000-000097060000}"/>
    <cellStyle name="Comma 2 4 8 2" xfId="884" xr:uid="{00000000-0005-0000-0000-000098060000}"/>
    <cellStyle name="Comma 2 4 8 2 2" xfId="885" xr:uid="{00000000-0005-0000-0000-000099060000}"/>
    <cellStyle name="Comma 2 4 8 2 2 2" xfId="3560" xr:uid="{00000000-0005-0000-0000-00009A060000}"/>
    <cellStyle name="Comma 2 4 8 2 3" xfId="3559" xr:uid="{00000000-0005-0000-0000-00009B060000}"/>
    <cellStyle name="Comma 2 4 8 3" xfId="886" xr:uid="{00000000-0005-0000-0000-00009C060000}"/>
    <cellStyle name="Comma 2 4 8 3 2" xfId="3561" xr:uid="{00000000-0005-0000-0000-00009D060000}"/>
    <cellStyle name="Comma 2 4 8 4" xfId="887" xr:uid="{00000000-0005-0000-0000-00009E060000}"/>
    <cellStyle name="Comma 2 4 8 4 2" xfId="3562" xr:uid="{00000000-0005-0000-0000-00009F060000}"/>
    <cellStyle name="Comma 2 4 8 5" xfId="3558" xr:uid="{00000000-0005-0000-0000-0000A0060000}"/>
    <cellStyle name="Comma 2 4 9" xfId="888" xr:uid="{00000000-0005-0000-0000-0000A1060000}"/>
    <cellStyle name="Comma 2 4 9 2" xfId="889" xr:uid="{00000000-0005-0000-0000-0000A2060000}"/>
    <cellStyle name="Comma 2 4 9 2 2" xfId="890" xr:uid="{00000000-0005-0000-0000-0000A3060000}"/>
    <cellStyle name="Comma 2 4 9 2 2 2" xfId="3565" xr:uid="{00000000-0005-0000-0000-0000A4060000}"/>
    <cellStyle name="Comma 2 4 9 2 3" xfId="3564" xr:uid="{00000000-0005-0000-0000-0000A5060000}"/>
    <cellStyle name="Comma 2 4 9 3" xfId="891" xr:uid="{00000000-0005-0000-0000-0000A6060000}"/>
    <cellStyle name="Comma 2 4 9 3 2" xfId="3566" xr:uid="{00000000-0005-0000-0000-0000A7060000}"/>
    <cellStyle name="Comma 2 4 9 4" xfId="892" xr:uid="{00000000-0005-0000-0000-0000A8060000}"/>
    <cellStyle name="Comma 2 4 9 4 2" xfId="3567" xr:uid="{00000000-0005-0000-0000-0000A9060000}"/>
    <cellStyle name="Comma 2 4 9 5" xfId="3563" xr:uid="{00000000-0005-0000-0000-0000AA060000}"/>
    <cellStyle name="Comma 2 5" xfId="84" xr:uid="{00000000-0005-0000-0000-0000AB060000}"/>
    <cellStyle name="Comma 2 5 10" xfId="894" xr:uid="{00000000-0005-0000-0000-0000AC060000}"/>
    <cellStyle name="Comma 2 5 10 2" xfId="895" xr:uid="{00000000-0005-0000-0000-0000AD060000}"/>
    <cellStyle name="Comma 2 5 10 2 2" xfId="3570" xr:uid="{00000000-0005-0000-0000-0000AE060000}"/>
    <cellStyle name="Comma 2 5 10 3" xfId="896" xr:uid="{00000000-0005-0000-0000-0000AF060000}"/>
    <cellStyle name="Comma 2 5 10 3 2" xfId="3571" xr:uid="{00000000-0005-0000-0000-0000B0060000}"/>
    <cellStyle name="Comma 2 5 10 4" xfId="3569" xr:uid="{00000000-0005-0000-0000-0000B1060000}"/>
    <cellStyle name="Comma 2 5 11" xfId="897" xr:uid="{00000000-0005-0000-0000-0000B2060000}"/>
    <cellStyle name="Comma 2 5 11 2" xfId="898" xr:uid="{00000000-0005-0000-0000-0000B3060000}"/>
    <cellStyle name="Comma 2 5 11 2 2" xfId="3573" xr:uid="{00000000-0005-0000-0000-0000B4060000}"/>
    <cellStyle name="Comma 2 5 11 3" xfId="3572" xr:uid="{00000000-0005-0000-0000-0000B5060000}"/>
    <cellStyle name="Comma 2 5 12" xfId="899" xr:uid="{00000000-0005-0000-0000-0000B6060000}"/>
    <cellStyle name="Comma 2 5 12 2" xfId="3574" xr:uid="{00000000-0005-0000-0000-0000B7060000}"/>
    <cellStyle name="Comma 2 5 13" xfId="900" xr:uid="{00000000-0005-0000-0000-0000B8060000}"/>
    <cellStyle name="Comma 2 5 13 2" xfId="3575" xr:uid="{00000000-0005-0000-0000-0000B9060000}"/>
    <cellStyle name="Comma 2 5 14" xfId="2602" xr:uid="{00000000-0005-0000-0000-0000BA060000}"/>
    <cellStyle name="Comma 2 5 14 2" xfId="5237" xr:uid="{00000000-0005-0000-0000-0000BB060000}"/>
    <cellStyle name="Comma 2 5 15" xfId="2662" xr:uid="{00000000-0005-0000-0000-0000BC060000}"/>
    <cellStyle name="Comma 2 5 15 2" xfId="5291" xr:uid="{00000000-0005-0000-0000-0000BD060000}"/>
    <cellStyle name="Comma 2 5 16" xfId="893" xr:uid="{00000000-0005-0000-0000-0000BE060000}"/>
    <cellStyle name="Comma 2 5 16 2" xfId="3568" xr:uid="{00000000-0005-0000-0000-0000BF060000}"/>
    <cellStyle name="Comma 2 5 17" xfId="2772" xr:uid="{00000000-0005-0000-0000-0000C0060000}"/>
    <cellStyle name="Comma 2 5 2" xfId="113" xr:uid="{00000000-0005-0000-0000-0000C1060000}"/>
    <cellStyle name="Comma 2 5 2 10" xfId="902" xr:uid="{00000000-0005-0000-0000-0000C2060000}"/>
    <cellStyle name="Comma 2 5 2 10 2" xfId="3577" xr:uid="{00000000-0005-0000-0000-0000C3060000}"/>
    <cellStyle name="Comma 2 5 2 11" xfId="2630" xr:uid="{00000000-0005-0000-0000-0000C4060000}"/>
    <cellStyle name="Comma 2 5 2 11 2" xfId="5264" xr:uid="{00000000-0005-0000-0000-0000C5060000}"/>
    <cellStyle name="Comma 2 5 2 12" xfId="2689" xr:uid="{00000000-0005-0000-0000-0000C6060000}"/>
    <cellStyle name="Comma 2 5 2 12 2" xfId="5318" xr:uid="{00000000-0005-0000-0000-0000C7060000}"/>
    <cellStyle name="Comma 2 5 2 13" xfId="901" xr:uid="{00000000-0005-0000-0000-0000C8060000}"/>
    <cellStyle name="Comma 2 5 2 13 2" xfId="3576" xr:uid="{00000000-0005-0000-0000-0000C9060000}"/>
    <cellStyle name="Comma 2 5 2 14" xfId="2799" xr:uid="{00000000-0005-0000-0000-0000CA060000}"/>
    <cellStyle name="Comma 2 5 2 2" xfId="167" xr:uid="{00000000-0005-0000-0000-0000CB060000}"/>
    <cellStyle name="Comma 2 5 2 2 10" xfId="2743" xr:uid="{00000000-0005-0000-0000-0000CC060000}"/>
    <cellStyle name="Comma 2 5 2 2 10 2" xfId="5372" xr:uid="{00000000-0005-0000-0000-0000CD060000}"/>
    <cellStyle name="Comma 2 5 2 2 11" xfId="903" xr:uid="{00000000-0005-0000-0000-0000CE060000}"/>
    <cellStyle name="Comma 2 5 2 2 11 2" xfId="3578" xr:uid="{00000000-0005-0000-0000-0000CF060000}"/>
    <cellStyle name="Comma 2 5 2 2 12" xfId="2853" xr:uid="{00000000-0005-0000-0000-0000D0060000}"/>
    <cellStyle name="Comma 2 5 2 2 2" xfId="904" xr:uid="{00000000-0005-0000-0000-0000D1060000}"/>
    <cellStyle name="Comma 2 5 2 2 2 2" xfId="905" xr:uid="{00000000-0005-0000-0000-0000D2060000}"/>
    <cellStyle name="Comma 2 5 2 2 2 2 2" xfId="906" xr:uid="{00000000-0005-0000-0000-0000D3060000}"/>
    <cellStyle name="Comma 2 5 2 2 2 2 2 2" xfId="3581" xr:uid="{00000000-0005-0000-0000-0000D4060000}"/>
    <cellStyle name="Comma 2 5 2 2 2 2 3" xfId="3580" xr:uid="{00000000-0005-0000-0000-0000D5060000}"/>
    <cellStyle name="Comma 2 5 2 2 2 3" xfId="907" xr:uid="{00000000-0005-0000-0000-0000D6060000}"/>
    <cellStyle name="Comma 2 5 2 2 2 3 2" xfId="3582" xr:uid="{00000000-0005-0000-0000-0000D7060000}"/>
    <cellStyle name="Comma 2 5 2 2 2 4" xfId="908" xr:uid="{00000000-0005-0000-0000-0000D8060000}"/>
    <cellStyle name="Comma 2 5 2 2 2 4 2" xfId="3583" xr:uid="{00000000-0005-0000-0000-0000D9060000}"/>
    <cellStyle name="Comma 2 5 2 2 2 5" xfId="3579" xr:uid="{00000000-0005-0000-0000-0000DA060000}"/>
    <cellStyle name="Comma 2 5 2 2 3" xfId="909" xr:uid="{00000000-0005-0000-0000-0000DB060000}"/>
    <cellStyle name="Comma 2 5 2 2 3 2" xfId="910" xr:uid="{00000000-0005-0000-0000-0000DC060000}"/>
    <cellStyle name="Comma 2 5 2 2 3 2 2" xfId="911" xr:uid="{00000000-0005-0000-0000-0000DD060000}"/>
    <cellStyle name="Comma 2 5 2 2 3 2 2 2" xfId="3586" xr:uid="{00000000-0005-0000-0000-0000DE060000}"/>
    <cellStyle name="Comma 2 5 2 2 3 2 3" xfId="3585" xr:uid="{00000000-0005-0000-0000-0000DF060000}"/>
    <cellStyle name="Comma 2 5 2 2 3 3" xfId="912" xr:uid="{00000000-0005-0000-0000-0000E0060000}"/>
    <cellStyle name="Comma 2 5 2 2 3 3 2" xfId="3587" xr:uid="{00000000-0005-0000-0000-0000E1060000}"/>
    <cellStyle name="Comma 2 5 2 2 3 4" xfId="913" xr:uid="{00000000-0005-0000-0000-0000E2060000}"/>
    <cellStyle name="Comma 2 5 2 2 3 4 2" xfId="3588" xr:uid="{00000000-0005-0000-0000-0000E3060000}"/>
    <cellStyle name="Comma 2 5 2 2 3 5" xfId="3584" xr:uid="{00000000-0005-0000-0000-0000E4060000}"/>
    <cellStyle name="Comma 2 5 2 2 4" xfId="914" xr:uid="{00000000-0005-0000-0000-0000E5060000}"/>
    <cellStyle name="Comma 2 5 2 2 4 2" xfId="915" xr:uid="{00000000-0005-0000-0000-0000E6060000}"/>
    <cellStyle name="Comma 2 5 2 2 4 2 2" xfId="916" xr:uid="{00000000-0005-0000-0000-0000E7060000}"/>
    <cellStyle name="Comma 2 5 2 2 4 2 2 2" xfId="3591" xr:uid="{00000000-0005-0000-0000-0000E8060000}"/>
    <cellStyle name="Comma 2 5 2 2 4 2 3" xfId="3590" xr:uid="{00000000-0005-0000-0000-0000E9060000}"/>
    <cellStyle name="Comma 2 5 2 2 4 3" xfId="917" xr:uid="{00000000-0005-0000-0000-0000EA060000}"/>
    <cellStyle name="Comma 2 5 2 2 4 3 2" xfId="3592" xr:uid="{00000000-0005-0000-0000-0000EB060000}"/>
    <cellStyle name="Comma 2 5 2 2 4 4" xfId="918" xr:uid="{00000000-0005-0000-0000-0000EC060000}"/>
    <cellStyle name="Comma 2 5 2 2 4 4 2" xfId="3593" xr:uid="{00000000-0005-0000-0000-0000ED060000}"/>
    <cellStyle name="Comma 2 5 2 2 4 5" xfId="3589" xr:uid="{00000000-0005-0000-0000-0000EE060000}"/>
    <cellStyle name="Comma 2 5 2 2 5" xfId="919" xr:uid="{00000000-0005-0000-0000-0000EF060000}"/>
    <cellStyle name="Comma 2 5 2 2 5 2" xfId="920" xr:uid="{00000000-0005-0000-0000-0000F0060000}"/>
    <cellStyle name="Comma 2 5 2 2 5 2 2" xfId="921" xr:uid="{00000000-0005-0000-0000-0000F1060000}"/>
    <cellStyle name="Comma 2 5 2 2 5 2 2 2" xfId="3596" xr:uid="{00000000-0005-0000-0000-0000F2060000}"/>
    <cellStyle name="Comma 2 5 2 2 5 2 3" xfId="3595" xr:uid="{00000000-0005-0000-0000-0000F3060000}"/>
    <cellStyle name="Comma 2 5 2 2 5 3" xfId="922" xr:uid="{00000000-0005-0000-0000-0000F4060000}"/>
    <cellStyle name="Comma 2 5 2 2 5 3 2" xfId="3597" xr:uid="{00000000-0005-0000-0000-0000F5060000}"/>
    <cellStyle name="Comma 2 5 2 2 5 4" xfId="923" xr:uid="{00000000-0005-0000-0000-0000F6060000}"/>
    <cellStyle name="Comma 2 5 2 2 5 4 2" xfId="3598" xr:uid="{00000000-0005-0000-0000-0000F7060000}"/>
    <cellStyle name="Comma 2 5 2 2 5 5" xfId="3594" xr:uid="{00000000-0005-0000-0000-0000F8060000}"/>
    <cellStyle name="Comma 2 5 2 2 6" xfId="924" xr:uid="{00000000-0005-0000-0000-0000F9060000}"/>
    <cellStyle name="Comma 2 5 2 2 6 2" xfId="925" xr:uid="{00000000-0005-0000-0000-0000FA060000}"/>
    <cellStyle name="Comma 2 5 2 2 6 2 2" xfId="3600" xr:uid="{00000000-0005-0000-0000-0000FB060000}"/>
    <cellStyle name="Comma 2 5 2 2 6 3" xfId="926" xr:uid="{00000000-0005-0000-0000-0000FC060000}"/>
    <cellStyle name="Comma 2 5 2 2 6 3 2" xfId="3601" xr:uid="{00000000-0005-0000-0000-0000FD060000}"/>
    <cellStyle name="Comma 2 5 2 2 6 4" xfId="3599" xr:uid="{00000000-0005-0000-0000-0000FE060000}"/>
    <cellStyle name="Comma 2 5 2 2 7" xfId="927" xr:uid="{00000000-0005-0000-0000-0000FF060000}"/>
    <cellStyle name="Comma 2 5 2 2 7 2" xfId="928" xr:uid="{00000000-0005-0000-0000-000000070000}"/>
    <cellStyle name="Comma 2 5 2 2 7 2 2" xfId="3603" xr:uid="{00000000-0005-0000-0000-000001070000}"/>
    <cellStyle name="Comma 2 5 2 2 7 3" xfId="3602" xr:uid="{00000000-0005-0000-0000-000002070000}"/>
    <cellStyle name="Comma 2 5 2 2 8" xfId="929" xr:uid="{00000000-0005-0000-0000-000003070000}"/>
    <cellStyle name="Comma 2 5 2 2 8 2" xfId="3604" xr:uid="{00000000-0005-0000-0000-000004070000}"/>
    <cellStyle name="Comma 2 5 2 2 9" xfId="930" xr:uid="{00000000-0005-0000-0000-000005070000}"/>
    <cellStyle name="Comma 2 5 2 2 9 2" xfId="3605" xr:uid="{00000000-0005-0000-0000-000006070000}"/>
    <cellStyle name="Comma 2 5 2 3" xfId="931" xr:uid="{00000000-0005-0000-0000-000007070000}"/>
    <cellStyle name="Comma 2 5 2 3 2" xfId="932" xr:uid="{00000000-0005-0000-0000-000008070000}"/>
    <cellStyle name="Comma 2 5 2 3 2 2" xfId="933" xr:uid="{00000000-0005-0000-0000-000009070000}"/>
    <cellStyle name="Comma 2 5 2 3 2 2 2" xfId="3608" xr:uid="{00000000-0005-0000-0000-00000A070000}"/>
    <cellStyle name="Comma 2 5 2 3 2 3" xfId="3607" xr:uid="{00000000-0005-0000-0000-00000B070000}"/>
    <cellStyle name="Comma 2 5 2 3 3" xfId="934" xr:uid="{00000000-0005-0000-0000-00000C070000}"/>
    <cellStyle name="Comma 2 5 2 3 3 2" xfId="3609" xr:uid="{00000000-0005-0000-0000-00000D070000}"/>
    <cellStyle name="Comma 2 5 2 3 4" xfId="935" xr:uid="{00000000-0005-0000-0000-00000E070000}"/>
    <cellStyle name="Comma 2 5 2 3 4 2" xfId="3610" xr:uid="{00000000-0005-0000-0000-00000F070000}"/>
    <cellStyle name="Comma 2 5 2 3 5" xfId="3606" xr:uid="{00000000-0005-0000-0000-000010070000}"/>
    <cellStyle name="Comma 2 5 2 4" xfId="936" xr:uid="{00000000-0005-0000-0000-000011070000}"/>
    <cellStyle name="Comma 2 5 2 4 2" xfId="937" xr:uid="{00000000-0005-0000-0000-000012070000}"/>
    <cellStyle name="Comma 2 5 2 4 2 2" xfId="938" xr:uid="{00000000-0005-0000-0000-000013070000}"/>
    <cellStyle name="Comma 2 5 2 4 2 2 2" xfId="3613" xr:uid="{00000000-0005-0000-0000-000014070000}"/>
    <cellStyle name="Comma 2 5 2 4 2 3" xfId="3612" xr:uid="{00000000-0005-0000-0000-000015070000}"/>
    <cellStyle name="Comma 2 5 2 4 3" xfId="939" xr:uid="{00000000-0005-0000-0000-000016070000}"/>
    <cellStyle name="Comma 2 5 2 4 3 2" xfId="3614" xr:uid="{00000000-0005-0000-0000-000017070000}"/>
    <cellStyle name="Comma 2 5 2 4 4" xfId="940" xr:uid="{00000000-0005-0000-0000-000018070000}"/>
    <cellStyle name="Comma 2 5 2 4 4 2" xfId="3615" xr:uid="{00000000-0005-0000-0000-000019070000}"/>
    <cellStyle name="Comma 2 5 2 4 5" xfId="3611" xr:uid="{00000000-0005-0000-0000-00001A070000}"/>
    <cellStyle name="Comma 2 5 2 5" xfId="941" xr:uid="{00000000-0005-0000-0000-00001B070000}"/>
    <cellStyle name="Comma 2 5 2 5 2" xfId="942" xr:uid="{00000000-0005-0000-0000-00001C070000}"/>
    <cellStyle name="Comma 2 5 2 5 2 2" xfId="943" xr:uid="{00000000-0005-0000-0000-00001D070000}"/>
    <cellStyle name="Comma 2 5 2 5 2 2 2" xfId="3618" xr:uid="{00000000-0005-0000-0000-00001E070000}"/>
    <cellStyle name="Comma 2 5 2 5 2 3" xfId="3617" xr:uid="{00000000-0005-0000-0000-00001F070000}"/>
    <cellStyle name="Comma 2 5 2 5 3" xfId="944" xr:uid="{00000000-0005-0000-0000-000020070000}"/>
    <cellStyle name="Comma 2 5 2 5 3 2" xfId="3619" xr:uid="{00000000-0005-0000-0000-000021070000}"/>
    <cellStyle name="Comma 2 5 2 5 4" xfId="945" xr:uid="{00000000-0005-0000-0000-000022070000}"/>
    <cellStyle name="Comma 2 5 2 5 4 2" xfId="3620" xr:uid="{00000000-0005-0000-0000-000023070000}"/>
    <cellStyle name="Comma 2 5 2 5 5" xfId="3616" xr:uid="{00000000-0005-0000-0000-000024070000}"/>
    <cellStyle name="Comma 2 5 2 6" xfId="946" xr:uid="{00000000-0005-0000-0000-000025070000}"/>
    <cellStyle name="Comma 2 5 2 6 2" xfId="947" xr:uid="{00000000-0005-0000-0000-000026070000}"/>
    <cellStyle name="Comma 2 5 2 6 2 2" xfId="948" xr:uid="{00000000-0005-0000-0000-000027070000}"/>
    <cellStyle name="Comma 2 5 2 6 2 2 2" xfId="3623" xr:uid="{00000000-0005-0000-0000-000028070000}"/>
    <cellStyle name="Comma 2 5 2 6 2 3" xfId="3622" xr:uid="{00000000-0005-0000-0000-000029070000}"/>
    <cellStyle name="Comma 2 5 2 6 3" xfId="949" xr:uid="{00000000-0005-0000-0000-00002A070000}"/>
    <cellStyle name="Comma 2 5 2 6 3 2" xfId="3624" xr:uid="{00000000-0005-0000-0000-00002B070000}"/>
    <cellStyle name="Comma 2 5 2 6 4" xfId="950" xr:uid="{00000000-0005-0000-0000-00002C070000}"/>
    <cellStyle name="Comma 2 5 2 6 4 2" xfId="3625" xr:uid="{00000000-0005-0000-0000-00002D070000}"/>
    <cellStyle name="Comma 2 5 2 6 5" xfId="3621" xr:uid="{00000000-0005-0000-0000-00002E070000}"/>
    <cellStyle name="Comma 2 5 2 7" xfId="951" xr:uid="{00000000-0005-0000-0000-00002F070000}"/>
    <cellStyle name="Comma 2 5 2 7 2" xfId="952" xr:uid="{00000000-0005-0000-0000-000030070000}"/>
    <cellStyle name="Comma 2 5 2 7 2 2" xfId="3627" xr:uid="{00000000-0005-0000-0000-000031070000}"/>
    <cellStyle name="Comma 2 5 2 7 3" xfId="953" xr:uid="{00000000-0005-0000-0000-000032070000}"/>
    <cellStyle name="Comma 2 5 2 7 3 2" xfId="3628" xr:uid="{00000000-0005-0000-0000-000033070000}"/>
    <cellStyle name="Comma 2 5 2 7 4" xfId="3626" xr:uid="{00000000-0005-0000-0000-000034070000}"/>
    <cellStyle name="Comma 2 5 2 8" xfId="954" xr:uid="{00000000-0005-0000-0000-000035070000}"/>
    <cellStyle name="Comma 2 5 2 8 2" xfId="955" xr:uid="{00000000-0005-0000-0000-000036070000}"/>
    <cellStyle name="Comma 2 5 2 8 2 2" xfId="3630" xr:uid="{00000000-0005-0000-0000-000037070000}"/>
    <cellStyle name="Comma 2 5 2 8 3" xfId="3629" xr:uid="{00000000-0005-0000-0000-000038070000}"/>
    <cellStyle name="Comma 2 5 2 9" xfId="956" xr:uid="{00000000-0005-0000-0000-000039070000}"/>
    <cellStyle name="Comma 2 5 2 9 2" xfId="3631" xr:uid="{00000000-0005-0000-0000-00003A070000}"/>
    <cellStyle name="Comma 2 5 3" xfId="140" xr:uid="{00000000-0005-0000-0000-00003B070000}"/>
    <cellStyle name="Comma 2 5 3 10" xfId="958" xr:uid="{00000000-0005-0000-0000-00003C070000}"/>
    <cellStyle name="Comma 2 5 3 10 2" xfId="3633" xr:uid="{00000000-0005-0000-0000-00003D070000}"/>
    <cellStyle name="Comma 2 5 3 11" xfId="2716" xr:uid="{00000000-0005-0000-0000-00003E070000}"/>
    <cellStyle name="Comma 2 5 3 11 2" xfId="5345" xr:uid="{00000000-0005-0000-0000-00003F070000}"/>
    <cellStyle name="Comma 2 5 3 12" xfId="957" xr:uid="{00000000-0005-0000-0000-000040070000}"/>
    <cellStyle name="Comma 2 5 3 12 2" xfId="3632" xr:uid="{00000000-0005-0000-0000-000041070000}"/>
    <cellStyle name="Comma 2 5 3 13" xfId="2826" xr:uid="{00000000-0005-0000-0000-000042070000}"/>
    <cellStyle name="Comma 2 5 3 2" xfId="959" xr:uid="{00000000-0005-0000-0000-000043070000}"/>
    <cellStyle name="Comma 2 5 3 2 10" xfId="3634" xr:uid="{00000000-0005-0000-0000-000044070000}"/>
    <cellStyle name="Comma 2 5 3 2 2" xfId="960" xr:uid="{00000000-0005-0000-0000-000045070000}"/>
    <cellStyle name="Comma 2 5 3 2 2 2" xfId="961" xr:uid="{00000000-0005-0000-0000-000046070000}"/>
    <cellStyle name="Comma 2 5 3 2 2 2 2" xfId="962" xr:uid="{00000000-0005-0000-0000-000047070000}"/>
    <cellStyle name="Comma 2 5 3 2 2 2 2 2" xfId="3637" xr:uid="{00000000-0005-0000-0000-000048070000}"/>
    <cellStyle name="Comma 2 5 3 2 2 2 3" xfId="3636" xr:uid="{00000000-0005-0000-0000-000049070000}"/>
    <cellStyle name="Comma 2 5 3 2 2 3" xfId="963" xr:uid="{00000000-0005-0000-0000-00004A070000}"/>
    <cellStyle name="Comma 2 5 3 2 2 3 2" xfId="3638" xr:uid="{00000000-0005-0000-0000-00004B070000}"/>
    <cellStyle name="Comma 2 5 3 2 2 4" xfId="964" xr:uid="{00000000-0005-0000-0000-00004C070000}"/>
    <cellStyle name="Comma 2 5 3 2 2 4 2" xfId="3639" xr:uid="{00000000-0005-0000-0000-00004D070000}"/>
    <cellStyle name="Comma 2 5 3 2 2 5" xfId="3635" xr:uid="{00000000-0005-0000-0000-00004E070000}"/>
    <cellStyle name="Comma 2 5 3 2 3" xfId="965" xr:uid="{00000000-0005-0000-0000-00004F070000}"/>
    <cellStyle name="Comma 2 5 3 2 3 2" xfId="966" xr:uid="{00000000-0005-0000-0000-000050070000}"/>
    <cellStyle name="Comma 2 5 3 2 3 2 2" xfId="967" xr:uid="{00000000-0005-0000-0000-000051070000}"/>
    <cellStyle name="Comma 2 5 3 2 3 2 2 2" xfId="3642" xr:uid="{00000000-0005-0000-0000-000052070000}"/>
    <cellStyle name="Comma 2 5 3 2 3 2 3" xfId="3641" xr:uid="{00000000-0005-0000-0000-000053070000}"/>
    <cellStyle name="Comma 2 5 3 2 3 3" xfId="968" xr:uid="{00000000-0005-0000-0000-000054070000}"/>
    <cellStyle name="Comma 2 5 3 2 3 3 2" xfId="3643" xr:uid="{00000000-0005-0000-0000-000055070000}"/>
    <cellStyle name="Comma 2 5 3 2 3 4" xfId="969" xr:uid="{00000000-0005-0000-0000-000056070000}"/>
    <cellStyle name="Comma 2 5 3 2 3 4 2" xfId="3644" xr:uid="{00000000-0005-0000-0000-000057070000}"/>
    <cellStyle name="Comma 2 5 3 2 3 5" xfId="3640" xr:uid="{00000000-0005-0000-0000-000058070000}"/>
    <cellStyle name="Comma 2 5 3 2 4" xfId="970" xr:uid="{00000000-0005-0000-0000-000059070000}"/>
    <cellStyle name="Comma 2 5 3 2 4 2" xfId="971" xr:uid="{00000000-0005-0000-0000-00005A070000}"/>
    <cellStyle name="Comma 2 5 3 2 4 2 2" xfId="972" xr:uid="{00000000-0005-0000-0000-00005B070000}"/>
    <cellStyle name="Comma 2 5 3 2 4 2 2 2" xfId="3647" xr:uid="{00000000-0005-0000-0000-00005C070000}"/>
    <cellStyle name="Comma 2 5 3 2 4 2 3" xfId="3646" xr:uid="{00000000-0005-0000-0000-00005D070000}"/>
    <cellStyle name="Comma 2 5 3 2 4 3" xfId="973" xr:uid="{00000000-0005-0000-0000-00005E070000}"/>
    <cellStyle name="Comma 2 5 3 2 4 3 2" xfId="3648" xr:uid="{00000000-0005-0000-0000-00005F070000}"/>
    <cellStyle name="Comma 2 5 3 2 4 4" xfId="974" xr:uid="{00000000-0005-0000-0000-000060070000}"/>
    <cellStyle name="Comma 2 5 3 2 4 4 2" xfId="3649" xr:uid="{00000000-0005-0000-0000-000061070000}"/>
    <cellStyle name="Comma 2 5 3 2 4 5" xfId="3645" xr:uid="{00000000-0005-0000-0000-000062070000}"/>
    <cellStyle name="Comma 2 5 3 2 5" xfId="975" xr:uid="{00000000-0005-0000-0000-000063070000}"/>
    <cellStyle name="Comma 2 5 3 2 5 2" xfId="976" xr:uid="{00000000-0005-0000-0000-000064070000}"/>
    <cellStyle name="Comma 2 5 3 2 5 2 2" xfId="977" xr:uid="{00000000-0005-0000-0000-000065070000}"/>
    <cellStyle name="Comma 2 5 3 2 5 2 2 2" xfId="3652" xr:uid="{00000000-0005-0000-0000-000066070000}"/>
    <cellStyle name="Comma 2 5 3 2 5 2 3" xfId="3651" xr:uid="{00000000-0005-0000-0000-000067070000}"/>
    <cellStyle name="Comma 2 5 3 2 5 3" xfId="978" xr:uid="{00000000-0005-0000-0000-000068070000}"/>
    <cellStyle name="Comma 2 5 3 2 5 3 2" xfId="3653" xr:uid="{00000000-0005-0000-0000-000069070000}"/>
    <cellStyle name="Comma 2 5 3 2 5 4" xfId="979" xr:uid="{00000000-0005-0000-0000-00006A070000}"/>
    <cellStyle name="Comma 2 5 3 2 5 4 2" xfId="3654" xr:uid="{00000000-0005-0000-0000-00006B070000}"/>
    <cellStyle name="Comma 2 5 3 2 5 5" xfId="3650" xr:uid="{00000000-0005-0000-0000-00006C070000}"/>
    <cellStyle name="Comma 2 5 3 2 6" xfId="980" xr:uid="{00000000-0005-0000-0000-00006D070000}"/>
    <cellStyle name="Comma 2 5 3 2 6 2" xfId="981" xr:uid="{00000000-0005-0000-0000-00006E070000}"/>
    <cellStyle name="Comma 2 5 3 2 6 2 2" xfId="3656" xr:uid="{00000000-0005-0000-0000-00006F070000}"/>
    <cellStyle name="Comma 2 5 3 2 6 3" xfId="982" xr:uid="{00000000-0005-0000-0000-000070070000}"/>
    <cellStyle name="Comma 2 5 3 2 6 3 2" xfId="3657" xr:uid="{00000000-0005-0000-0000-000071070000}"/>
    <cellStyle name="Comma 2 5 3 2 6 4" xfId="3655" xr:uid="{00000000-0005-0000-0000-000072070000}"/>
    <cellStyle name="Comma 2 5 3 2 7" xfId="983" xr:uid="{00000000-0005-0000-0000-000073070000}"/>
    <cellStyle name="Comma 2 5 3 2 7 2" xfId="984" xr:uid="{00000000-0005-0000-0000-000074070000}"/>
    <cellStyle name="Comma 2 5 3 2 7 2 2" xfId="3659" xr:uid="{00000000-0005-0000-0000-000075070000}"/>
    <cellStyle name="Comma 2 5 3 2 7 3" xfId="3658" xr:uid="{00000000-0005-0000-0000-000076070000}"/>
    <cellStyle name="Comma 2 5 3 2 8" xfId="985" xr:uid="{00000000-0005-0000-0000-000077070000}"/>
    <cellStyle name="Comma 2 5 3 2 8 2" xfId="3660" xr:uid="{00000000-0005-0000-0000-000078070000}"/>
    <cellStyle name="Comma 2 5 3 2 9" xfId="986" xr:uid="{00000000-0005-0000-0000-000079070000}"/>
    <cellStyle name="Comma 2 5 3 2 9 2" xfId="3661" xr:uid="{00000000-0005-0000-0000-00007A070000}"/>
    <cellStyle name="Comma 2 5 3 3" xfId="987" xr:uid="{00000000-0005-0000-0000-00007B070000}"/>
    <cellStyle name="Comma 2 5 3 3 2" xfId="988" xr:uid="{00000000-0005-0000-0000-00007C070000}"/>
    <cellStyle name="Comma 2 5 3 3 2 2" xfId="989" xr:uid="{00000000-0005-0000-0000-00007D070000}"/>
    <cellStyle name="Comma 2 5 3 3 2 2 2" xfId="3664" xr:uid="{00000000-0005-0000-0000-00007E070000}"/>
    <cellStyle name="Comma 2 5 3 3 2 3" xfId="3663" xr:uid="{00000000-0005-0000-0000-00007F070000}"/>
    <cellStyle name="Comma 2 5 3 3 3" xfId="990" xr:uid="{00000000-0005-0000-0000-000080070000}"/>
    <cellStyle name="Comma 2 5 3 3 3 2" xfId="3665" xr:uid="{00000000-0005-0000-0000-000081070000}"/>
    <cellStyle name="Comma 2 5 3 3 4" xfId="991" xr:uid="{00000000-0005-0000-0000-000082070000}"/>
    <cellStyle name="Comma 2 5 3 3 4 2" xfId="3666" xr:uid="{00000000-0005-0000-0000-000083070000}"/>
    <cellStyle name="Comma 2 5 3 3 5" xfId="3662" xr:uid="{00000000-0005-0000-0000-000084070000}"/>
    <cellStyle name="Comma 2 5 3 4" xfId="992" xr:uid="{00000000-0005-0000-0000-000085070000}"/>
    <cellStyle name="Comma 2 5 3 4 2" xfId="993" xr:uid="{00000000-0005-0000-0000-000086070000}"/>
    <cellStyle name="Comma 2 5 3 4 2 2" xfId="994" xr:uid="{00000000-0005-0000-0000-000087070000}"/>
    <cellStyle name="Comma 2 5 3 4 2 2 2" xfId="3669" xr:uid="{00000000-0005-0000-0000-000088070000}"/>
    <cellStyle name="Comma 2 5 3 4 2 3" xfId="3668" xr:uid="{00000000-0005-0000-0000-000089070000}"/>
    <cellStyle name="Comma 2 5 3 4 3" xfId="995" xr:uid="{00000000-0005-0000-0000-00008A070000}"/>
    <cellStyle name="Comma 2 5 3 4 3 2" xfId="3670" xr:uid="{00000000-0005-0000-0000-00008B070000}"/>
    <cellStyle name="Comma 2 5 3 4 4" xfId="996" xr:uid="{00000000-0005-0000-0000-00008C070000}"/>
    <cellStyle name="Comma 2 5 3 4 4 2" xfId="3671" xr:uid="{00000000-0005-0000-0000-00008D070000}"/>
    <cellStyle name="Comma 2 5 3 4 5" xfId="3667" xr:uid="{00000000-0005-0000-0000-00008E070000}"/>
    <cellStyle name="Comma 2 5 3 5" xfId="997" xr:uid="{00000000-0005-0000-0000-00008F070000}"/>
    <cellStyle name="Comma 2 5 3 5 2" xfId="998" xr:uid="{00000000-0005-0000-0000-000090070000}"/>
    <cellStyle name="Comma 2 5 3 5 2 2" xfId="999" xr:uid="{00000000-0005-0000-0000-000091070000}"/>
    <cellStyle name="Comma 2 5 3 5 2 2 2" xfId="3674" xr:uid="{00000000-0005-0000-0000-000092070000}"/>
    <cellStyle name="Comma 2 5 3 5 2 3" xfId="3673" xr:uid="{00000000-0005-0000-0000-000093070000}"/>
    <cellStyle name="Comma 2 5 3 5 3" xfId="1000" xr:uid="{00000000-0005-0000-0000-000094070000}"/>
    <cellStyle name="Comma 2 5 3 5 3 2" xfId="3675" xr:uid="{00000000-0005-0000-0000-000095070000}"/>
    <cellStyle name="Comma 2 5 3 5 4" xfId="1001" xr:uid="{00000000-0005-0000-0000-000096070000}"/>
    <cellStyle name="Comma 2 5 3 5 4 2" xfId="3676" xr:uid="{00000000-0005-0000-0000-000097070000}"/>
    <cellStyle name="Comma 2 5 3 5 5" xfId="3672" xr:uid="{00000000-0005-0000-0000-000098070000}"/>
    <cellStyle name="Comma 2 5 3 6" xfId="1002" xr:uid="{00000000-0005-0000-0000-000099070000}"/>
    <cellStyle name="Comma 2 5 3 6 2" xfId="1003" xr:uid="{00000000-0005-0000-0000-00009A070000}"/>
    <cellStyle name="Comma 2 5 3 6 2 2" xfId="1004" xr:uid="{00000000-0005-0000-0000-00009B070000}"/>
    <cellStyle name="Comma 2 5 3 6 2 2 2" xfId="3679" xr:uid="{00000000-0005-0000-0000-00009C070000}"/>
    <cellStyle name="Comma 2 5 3 6 2 3" xfId="3678" xr:uid="{00000000-0005-0000-0000-00009D070000}"/>
    <cellStyle name="Comma 2 5 3 6 3" xfId="1005" xr:uid="{00000000-0005-0000-0000-00009E070000}"/>
    <cellStyle name="Comma 2 5 3 6 3 2" xfId="3680" xr:uid="{00000000-0005-0000-0000-00009F070000}"/>
    <cellStyle name="Comma 2 5 3 6 4" xfId="1006" xr:uid="{00000000-0005-0000-0000-0000A0070000}"/>
    <cellStyle name="Comma 2 5 3 6 4 2" xfId="3681" xr:uid="{00000000-0005-0000-0000-0000A1070000}"/>
    <cellStyle name="Comma 2 5 3 6 5" xfId="3677" xr:uid="{00000000-0005-0000-0000-0000A2070000}"/>
    <cellStyle name="Comma 2 5 3 7" xfId="1007" xr:uid="{00000000-0005-0000-0000-0000A3070000}"/>
    <cellStyle name="Comma 2 5 3 7 2" xfId="1008" xr:uid="{00000000-0005-0000-0000-0000A4070000}"/>
    <cellStyle name="Comma 2 5 3 7 2 2" xfId="3683" xr:uid="{00000000-0005-0000-0000-0000A5070000}"/>
    <cellStyle name="Comma 2 5 3 7 3" xfId="1009" xr:uid="{00000000-0005-0000-0000-0000A6070000}"/>
    <cellStyle name="Comma 2 5 3 7 3 2" xfId="3684" xr:uid="{00000000-0005-0000-0000-0000A7070000}"/>
    <cellStyle name="Comma 2 5 3 7 4" xfId="3682" xr:uid="{00000000-0005-0000-0000-0000A8070000}"/>
    <cellStyle name="Comma 2 5 3 8" xfId="1010" xr:uid="{00000000-0005-0000-0000-0000A9070000}"/>
    <cellStyle name="Comma 2 5 3 8 2" xfId="1011" xr:uid="{00000000-0005-0000-0000-0000AA070000}"/>
    <cellStyle name="Comma 2 5 3 8 2 2" xfId="3686" xr:uid="{00000000-0005-0000-0000-0000AB070000}"/>
    <cellStyle name="Comma 2 5 3 8 3" xfId="3685" xr:uid="{00000000-0005-0000-0000-0000AC070000}"/>
    <cellStyle name="Comma 2 5 3 9" xfId="1012" xr:uid="{00000000-0005-0000-0000-0000AD070000}"/>
    <cellStyle name="Comma 2 5 3 9 2" xfId="3687" xr:uid="{00000000-0005-0000-0000-0000AE070000}"/>
    <cellStyle name="Comma 2 5 4" xfId="1013" xr:uid="{00000000-0005-0000-0000-0000AF070000}"/>
    <cellStyle name="Comma 2 5 4 10" xfId="1014" xr:uid="{00000000-0005-0000-0000-0000B0070000}"/>
    <cellStyle name="Comma 2 5 4 10 2" xfId="3689" xr:uid="{00000000-0005-0000-0000-0000B1070000}"/>
    <cellStyle name="Comma 2 5 4 11" xfId="3688" xr:uid="{00000000-0005-0000-0000-0000B2070000}"/>
    <cellStyle name="Comma 2 5 4 2" xfId="1015" xr:uid="{00000000-0005-0000-0000-0000B3070000}"/>
    <cellStyle name="Comma 2 5 4 2 10" xfId="3690" xr:uid="{00000000-0005-0000-0000-0000B4070000}"/>
    <cellStyle name="Comma 2 5 4 2 2" xfId="1016" xr:uid="{00000000-0005-0000-0000-0000B5070000}"/>
    <cellStyle name="Comma 2 5 4 2 2 2" xfId="1017" xr:uid="{00000000-0005-0000-0000-0000B6070000}"/>
    <cellStyle name="Comma 2 5 4 2 2 2 2" xfId="1018" xr:uid="{00000000-0005-0000-0000-0000B7070000}"/>
    <cellStyle name="Comma 2 5 4 2 2 2 2 2" xfId="3693" xr:uid="{00000000-0005-0000-0000-0000B8070000}"/>
    <cellStyle name="Comma 2 5 4 2 2 2 3" xfId="3692" xr:uid="{00000000-0005-0000-0000-0000B9070000}"/>
    <cellStyle name="Comma 2 5 4 2 2 3" xfId="1019" xr:uid="{00000000-0005-0000-0000-0000BA070000}"/>
    <cellStyle name="Comma 2 5 4 2 2 3 2" xfId="3694" xr:uid="{00000000-0005-0000-0000-0000BB070000}"/>
    <cellStyle name="Comma 2 5 4 2 2 4" xfId="1020" xr:uid="{00000000-0005-0000-0000-0000BC070000}"/>
    <cellStyle name="Comma 2 5 4 2 2 4 2" xfId="3695" xr:uid="{00000000-0005-0000-0000-0000BD070000}"/>
    <cellStyle name="Comma 2 5 4 2 2 5" xfId="3691" xr:uid="{00000000-0005-0000-0000-0000BE070000}"/>
    <cellStyle name="Comma 2 5 4 2 3" xfId="1021" xr:uid="{00000000-0005-0000-0000-0000BF070000}"/>
    <cellStyle name="Comma 2 5 4 2 3 2" xfId="1022" xr:uid="{00000000-0005-0000-0000-0000C0070000}"/>
    <cellStyle name="Comma 2 5 4 2 3 2 2" xfId="1023" xr:uid="{00000000-0005-0000-0000-0000C1070000}"/>
    <cellStyle name="Comma 2 5 4 2 3 2 2 2" xfId="3698" xr:uid="{00000000-0005-0000-0000-0000C2070000}"/>
    <cellStyle name="Comma 2 5 4 2 3 2 3" xfId="3697" xr:uid="{00000000-0005-0000-0000-0000C3070000}"/>
    <cellStyle name="Comma 2 5 4 2 3 3" xfId="1024" xr:uid="{00000000-0005-0000-0000-0000C4070000}"/>
    <cellStyle name="Comma 2 5 4 2 3 3 2" xfId="3699" xr:uid="{00000000-0005-0000-0000-0000C5070000}"/>
    <cellStyle name="Comma 2 5 4 2 3 4" xfId="1025" xr:uid="{00000000-0005-0000-0000-0000C6070000}"/>
    <cellStyle name="Comma 2 5 4 2 3 4 2" xfId="3700" xr:uid="{00000000-0005-0000-0000-0000C7070000}"/>
    <cellStyle name="Comma 2 5 4 2 3 5" xfId="3696" xr:uid="{00000000-0005-0000-0000-0000C8070000}"/>
    <cellStyle name="Comma 2 5 4 2 4" xfId="1026" xr:uid="{00000000-0005-0000-0000-0000C9070000}"/>
    <cellStyle name="Comma 2 5 4 2 4 2" xfId="1027" xr:uid="{00000000-0005-0000-0000-0000CA070000}"/>
    <cellStyle name="Comma 2 5 4 2 4 2 2" xfId="1028" xr:uid="{00000000-0005-0000-0000-0000CB070000}"/>
    <cellStyle name="Comma 2 5 4 2 4 2 2 2" xfId="3703" xr:uid="{00000000-0005-0000-0000-0000CC070000}"/>
    <cellStyle name="Comma 2 5 4 2 4 2 3" xfId="3702" xr:uid="{00000000-0005-0000-0000-0000CD070000}"/>
    <cellStyle name="Comma 2 5 4 2 4 3" xfId="1029" xr:uid="{00000000-0005-0000-0000-0000CE070000}"/>
    <cellStyle name="Comma 2 5 4 2 4 3 2" xfId="3704" xr:uid="{00000000-0005-0000-0000-0000CF070000}"/>
    <cellStyle name="Comma 2 5 4 2 4 4" xfId="1030" xr:uid="{00000000-0005-0000-0000-0000D0070000}"/>
    <cellStyle name="Comma 2 5 4 2 4 4 2" xfId="3705" xr:uid="{00000000-0005-0000-0000-0000D1070000}"/>
    <cellStyle name="Comma 2 5 4 2 4 5" xfId="3701" xr:uid="{00000000-0005-0000-0000-0000D2070000}"/>
    <cellStyle name="Comma 2 5 4 2 5" xfId="1031" xr:uid="{00000000-0005-0000-0000-0000D3070000}"/>
    <cellStyle name="Comma 2 5 4 2 5 2" xfId="1032" xr:uid="{00000000-0005-0000-0000-0000D4070000}"/>
    <cellStyle name="Comma 2 5 4 2 5 2 2" xfId="1033" xr:uid="{00000000-0005-0000-0000-0000D5070000}"/>
    <cellStyle name="Comma 2 5 4 2 5 2 2 2" xfId="3708" xr:uid="{00000000-0005-0000-0000-0000D6070000}"/>
    <cellStyle name="Comma 2 5 4 2 5 2 3" xfId="3707" xr:uid="{00000000-0005-0000-0000-0000D7070000}"/>
    <cellStyle name="Comma 2 5 4 2 5 3" xfId="1034" xr:uid="{00000000-0005-0000-0000-0000D8070000}"/>
    <cellStyle name="Comma 2 5 4 2 5 3 2" xfId="3709" xr:uid="{00000000-0005-0000-0000-0000D9070000}"/>
    <cellStyle name="Comma 2 5 4 2 5 4" xfId="1035" xr:uid="{00000000-0005-0000-0000-0000DA070000}"/>
    <cellStyle name="Comma 2 5 4 2 5 4 2" xfId="3710" xr:uid="{00000000-0005-0000-0000-0000DB070000}"/>
    <cellStyle name="Comma 2 5 4 2 5 5" xfId="3706" xr:uid="{00000000-0005-0000-0000-0000DC070000}"/>
    <cellStyle name="Comma 2 5 4 2 6" xfId="1036" xr:uid="{00000000-0005-0000-0000-0000DD070000}"/>
    <cellStyle name="Comma 2 5 4 2 6 2" xfId="1037" xr:uid="{00000000-0005-0000-0000-0000DE070000}"/>
    <cellStyle name="Comma 2 5 4 2 6 2 2" xfId="3712" xr:uid="{00000000-0005-0000-0000-0000DF070000}"/>
    <cellStyle name="Comma 2 5 4 2 6 3" xfId="1038" xr:uid="{00000000-0005-0000-0000-0000E0070000}"/>
    <cellStyle name="Comma 2 5 4 2 6 3 2" xfId="3713" xr:uid="{00000000-0005-0000-0000-0000E1070000}"/>
    <cellStyle name="Comma 2 5 4 2 6 4" xfId="3711" xr:uid="{00000000-0005-0000-0000-0000E2070000}"/>
    <cellStyle name="Comma 2 5 4 2 7" xfId="1039" xr:uid="{00000000-0005-0000-0000-0000E3070000}"/>
    <cellStyle name="Comma 2 5 4 2 7 2" xfId="1040" xr:uid="{00000000-0005-0000-0000-0000E4070000}"/>
    <cellStyle name="Comma 2 5 4 2 7 2 2" xfId="3715" xr:uid="{00000000-0005-0000-0000-0000E5070000}"/>
    <cellStyle name="Comma 2 5 4 2 7 3" xfId="3714" xr:uid="{00000000-0005-0000-0000-0000E6070000}"/>
    <cellStyle name="Comma 2 5 4 2 8" xfId="1041" xr:uid="{00000000-0005-0000-0000-0000E7070000}"/>
    <cellStyle name="Comma 2 5 4 2 8 2" xfId="3716" xr:uid="{00000000-0005-0000-0000-0000E8070000}"/>
    <cellStyle name="Comma 2 5 4 2 9" xfId="1042" xr:uid="{00000000-0005-0000-0000-0000E9070000}"/>
    <cellStyle name="Comma 2 5 4 2 9 2" xfId="3717" xr:uid="{00000000-0005-0000-0000-0000EA070000}"/>
    <cellStyle name="Comma 2 5 4 3" xfId="1043" xr:uid="{00000000-0005-0000-0000-0000EB070000}"/>
    <cellStyle name="Comma 2 5 4 3 2" xfId="1044" xr:uid="{00000000-0005-0000-0000-0000EC070000}"/>
    <cellStyle name="Comma 2 5 4 3 2 2" xfId="1045" xr:uid="{00000000-0005-0000-0000-0000ED070000}"/>
    <cellStyle name="Comma 2 5 4 3 2 2 2" xfId="3720" xr:uid="{00000000-0005-0000-0000-0000EE070000}"/>
    <cellStyle name="Comma 2 5 4 3 2 3" xfId="3719" xr:uid="{00000000-0005-0000-0000-0000EF070000}"/>
    <cellStyle name="Comma 2 5 4 3 3" xfId="1046" xr:uid="{00000000-0005-0000-0000-0000F0070000}"/>
    <cellStyle name="Comma 2 5 4 3 3 2" xfId="3721" xr:uid="{00000000-0005-0000-0000-0000F1070000}"/>
    <cellStyle name="Comma 2 5 4 3 4" xfId="1047" xr:uid="{00000000-0005-0000-0000-0000F2070000}"/>
    <cellStyle name="Comma 2 5 4 3 4 2" xfId="3722" xr:uid="{00000000-0005-0000-0000-0000F3070000}"/>
    <cellStyle name="Comma 2 5 4 3 5" xfId="3718" xr:uid="{00000000-0005-0000-0000-0000F4070000}"/>
    <cellStyle name="Comma 2 5 4 4" xfId="1048" xr:uid="{00000000-0005-0000-0000-0000F5070000}"/>
    <cellStyle name="Comma 2 5 4 4 2" xfId="1049" xr:uid="{00000000-0005-0000-0000-0000F6070000}"/>
    <cellStyle name="Comma 2 5 4 4 2 2" xfId="1050" xr:uid="{00000000-0005-0000-0000-0000F7070000}"/>
    <cellStyle name="Comma 2 5 4 4 2 2 2" xfId="3725" xr:uid="{00000000-0005-0000-0000-0000F8070000}"/>
    <cellStyle name="Comma 2 5 4 4 2 3" xfId="3724" xr:uid="{00000000-0005-0000-0000-0000F9070000}"/>
    <cellStyle name="Comma 2 5 4 4 3" xfId="1051" xr:uid="{00000000-0005-0000-0000-0000FA070000}"/>
    <cellStyle name="Comma 2 5 4 4 3 2" xfId="3726" xr:uid="{00000000-0005-0000-0000-0000FB070000}"/>
    <cellStyle name="Comma 2 5 4 4 4" xfId="1052" xr:uid="{00000000-0005-0000-0000-0000FC070000}"/>
    <cellStyle name="Comma 2 5 4 4 4 2" xfId="3727" xr:uid="{00000000-0005-0000-0000-0000FD070000}"/>
    <cellStyle name="Comma 2 5 4 4 5" xfId="3723" xr:uid="{00000000-0005-0000-0000-0000FE070000}"/>
    <cellStyle name="Comma 2 5 4 5" xfId="1053" xr:uid="{00000000-0005-0000-0000-0000FF070000}"/>
    <cellStyle name="Comma 2 5 4 5 2" xfId="1054" xr:uid="{00000000-0005-0000-0000-000000080000}"/>
    <cellStyle name="Comma 2 5 4 5 2 2" xfId="1055" xr:uid="{00000000-0005-0000-0000-000001080000}"/>
    <cellStyle name="Comma 2 5 4 5 2 2 2" xfId="3730" xr:uid="{00000000-0005-0000-0000-000002080000}"/>
    <cellStyle name="Comma 2 5 4 5 2 3" xfId="3729" xr:uid="{00000000-0005-0000-0000-000003080000}"/>
    <cellStyle name="Comma 2 5 4 5 3" xfId="1056" xr:uid="{00000000-0005-0000-0000-000004080000}"/>
    <cellStyle name="Comma 2 5 4 5 3 2" xfId="3731" xr:uid="{00000000-0005-0000-0000-000005080000}"/>
    <cellStyle name="Comma 2 5 4 5 4" xfId="1057" xr:uid="{00000000-0005-0000-0000-000006080000}"/>
    <cellStyle name="Comma 2 5 4 5 4 2" xfId="3732" xr:uid="{00000000-0005-0000-0000-000007080000}"/>
    <cellStyle name="Comma 2 5 4 5 5" xfId="3728" xr:uid="{00000000-0005-0000-0000-000008080000}"/>
    <cellStyle name="Comma 2 5 4 6" xfId="1058" xr:uid="{00000000-0005-0000-0000-000009080000}"/>
    <cellStyle name="Comma 2 5 4 6 2" xfId="1059" xr:uid="{00000000-0005-0000-0000-00000A080000}"/>
    <cellStyle name="Comma 2 5 4 6 2 2" xfId="1060" xr:uid="{00000000-0005-0000-0000-00000B080000}"/>
    <cellStyle name="Comma 2 5 4 6 2 2 2" xfId="3735" xr:uid="{00000000-0005-0000-0000-00000C080000}"/>
    <cellStyle name="Comma 2 5 4 6 2 3" xfId="3734" xr:uid="{00000000-0005-0000-0000-00000D080000}"/>
    <cellStyle name="Comma 2 5 4 6 3" xfId="1061" xr:uid="{00000000-0005-0000-0000-00000E080000}"/>
    <cellStyle name="Comma 2 5 4 6 3 2" xfId="3736" xr:uid="{00000000-0005-0000-0000-00000F080000}"/>
    <cellStyle name="Comma 2 5 4 6 4" xfId="1062" xr:uid="{00000000-0005-0000-0000-000010080000}"/>
    <cellStyle name="Comma 2 5 4 6 4 2" xfId="3737" xr:uid="{00000000-0005-0000-0000-000011080000}"/>
    <cellStyle name="Comma 2 5 4 6 5" xfId="3733" xr:uid="{00000000-0005-0000-0000-000012080000}"/>
    <cellStyle name="Comma 2 5 4 7" xfId="1063" xr:uid="{00000000-0005-0000-0000-000013080000}"/>
    <cellStyle name="Comma 2 5 4 7 2" xfId="1064" xr:uid="{00000000-0005-0000-0000-000014080000}"/>
    <cellStyle name="Comma 2 5 4 7 2 2" xfId="3739" xr:uid="{00000000-0005-0000-0000-000015080000}"/>
    <cellStyle name="Comma 2 5 4 7 3" xfId="1065" xr:uid="{00000000-0005-0000-0000-000016080000}"/>
    <cellStyle name="Comma 2 5 4 7 3 2" xfId="3740" xr:uid="{00000000-0005-0000-0000-000017080000}"/>
    <cellStyle name="Comma 2 5 4 7 4" xfId="3738" xr:uid="{00000000-0005-0000-0000-000018080000}"/>
    <cellStyle name="Comma 2 5 4 8" xfId="1066" xr:uid="{00000000-0005-0000-0000-000019080000}"/>
    <cellStyle name="Comma 2 5 4 8 2" xfId="1067" xr:uid="{00000000-0005-0000-0000-00001A080000}"/>
    <cellStyle name="Comma 2 5 4 8 2 2" xfId="3742" xr:uid="{00000000-0005-0000-0000-00001B080000}"/>
    <cellStyle name="Comma 2 5 4 8 3" xfId="3741" xr:uid="{00000000-0005-0000-0000-00001C080000}"/>
    <cellStyle name="Comma 2 5 4 9" xfId="1068" xr:uid="{00000000-0005-0000-0000-00001D080000}"/>
    <cellStyle name="Comma 2 5 4 9 2" xfId="3743" xr:uid="{00000000-0005-0000-0000-00001E080000}"/>
    <cellStyle name="Comma 2 5 5" xfId="1069" xr:uid="{00000000-0005-0000-0000-00001F080000}"/>
    <cellStyle name="Comma 2 5 5 10" xfId="3744" xr:uid="{00000000-0005-0000-0000-000020080000}"/>
    <cellStyle name="Comma 2 5 5 2" xfId="1070" xr:uid="{00000000-0005-0000-0000-000021080000}"/>
    <cellStyle name="Comma 2 5 5 2 2" xfId="1071" xr:uid="{00000000-0005-0000-0000-000022080000}"/>
    <cellStyle name="Comma 2 5 5 2 2 2" xfId="1072" xr:uid="{00000000-0005-0000-0000-000023080000}"/>
    <cellStyle name="Comma 2 5 5 2 2 2 2" xfId="3747" xr:uid="{00000000-0005-0000-0000-000024080000}"/>
    <cellStyle name="Comma 2 5 5 2 2 3" xfId="3746" xr:uid="{00000000-0005-0000-0000-000025080000}"/>
    <cellStyle name="Comma 2 5 5 2 3" xfId="1073" xr:uid="{00000000-0005-0000-0000-000026080000}"/>
    <cellStyle name="Comma 2 5 5 2 3 2" xfId="3748" xr:uid="{00000000-0005-0000-0000-000027080000}"/>
    <cellStyle name="Comma 2 5 5 2 4" xfId="1074" xr:uid="{00000000-0005-0000-0000-000028080000}"/>
    <cellStyle name="Comma 2 5 5 2 4 2" xfId="3749" xr:uid="{00000000-0005-0000-0000-000029080000}"/>
    <cellStyle name="Comma 2 5 5 2 5" xfId="3745" xr:uid="{00000000-0005-0000-0000-00002A080000}"/>
    <cellStyle name="Comma 2 5 5 3" xfId="1075" xr:uid="{00000000-0005-0000-0000-00002B080000}"/>
    <cellStyle name="Comma 2 5 5 3 2" xfId="1076" xr:uid="{00000000-0005-0000-0000-00002C080000}"/>
    <cellStyle name="Comma 2 5 5 3 2 2" xfId="1077" xr:uid="{00000000-0005-0000-0000-00002D080000}"/>
    <cellStyle name="Comma 2 5 5 3 2 2 2" xfId="3752" xr:uid="{00000000-0005-0000-0000-00002E080000}"/>
    <cellStyle name="Comma 2 5 5 3 2 3" xfId="3751" xr:uid="{00000000-0005-0000-0000-00002F080000}"/>
    <cellStyle name="Comma 2 5 5 3 3" xfId="1078" xr:uid="{00000000-0005-0000-0000-000030080000}"/>
    <cellStyle name="Comma 2 5 5 3 3 2" xfId="3753" xr:uid="{00000000-0005-0000-0000-000031080000}"/>
    <cellStyle name="Comma 2 5 5 3 4" xfId="1079" xr:uid="{00000000-0005-0000-0000-000032080000}"/>
    <cellStyle name="Comma 2 5 5 3 4 2" xfId="3754" xr:uid="{00000000-0005-0000-0000-000033080000}"/>
    <cellStyle name="Comma 2 5 5 3 5" xfId="3750" xr:uid="{00000000-0005-0000-0000-000034080000}"/>
    <cellStyle name="Comma 2 5 5 4" xfId="1080" xr:uid="{00000000-0005-0000-0000-000035080000}"/>
    <cellStyle name="Comma 2 5 5 4 2" xfId="1081" xr:uid="{00000000-0005-0000-0000-000036080000}"/>
    <cellStyle name="Comma 2 5 5 4 2 2" xfId="1082" xr:uid="{00000000-0005-0000-0000-000037080000}"/>
    <cellStyle name="Comma 2 5 5 4 2 2 2" xfId="3757" xr:uid="{00000000-0005-0000-0000-000038080000}"/>
    <cellStyle name="Comma 2 5 5 4 2 3" xfId="3756" xr:uid="{00000000-0005-0000-0000-000039080000}"/>
    <cellStyle name="Comma 2 5 5 4 3" xfId="1083" xr:uid="{00000000-0005-0000-0000-00003A080000}"/>
    <cellStyle name="Comma 2 5 5 4 3 2" xfId="3758" xr:uid="{00000000-0005-0000-0000-00003B080000}"/>
    <cellStyle name="Comma 2 5 5 4 4" xfId="1084" xr:uid="{00000000-0005-0000-0000-00003C080000}"/>
    <cellStyle name="Comma 2 5 5 4 4 2" xfId="3759" xr:uid="{00000000-0005-0000-0000-00003D080000}"/>
    <cellStyle name="Comma 2 5 5 4 5" xfId="3755" xr:uid="{00000000-0005-0000-0000-00003E080000}"/>
    <cellStyle name="Comma 2 5 5 5" xfId="1085" xr:uid="{00000000-0005-0000-0000-00003F080000}"/>
    <cellStyle name="Comma 2 5 5 5 2" xfId="1086" xr:uid="{00000000-0005-0000-0000-000040080000}"/>
    <cellStyle name="Comma 2 5 5 5 2 2" xfId="1087" xr:uid="{00000000-0005-0000-0000-000041080000}"/>
    <cellStyle name="Comma 2 5 5 5 2 2 2" xfId="3762" xr:uid="{00000000-0005-0000-0000-000042080000}"/>
    <cellStyle name="Comma 2 5 5 5 2 3" xfId="3761" xr:uid="{00000000-0005-0000-0000-000043080000}"/>
    <cellStyle name="Comma 2 5 5 5 3" xfId="1088" xr:uid="{00000000-0005-0000-0000-000044080000}"/>
    <cellStyle name="Comma 2 5 5 5 3 2" xfId="3763" xr:uid="{00000000-0005-0000-0000-000045080000}"/>
    <cellStyle name="Comma 2 5 5 5 4" xfId="1089" xr:uid="{00000000-0005-0000-0000-000046080000}"/>
    <cellStyle name="Comma 2 5 5 5 4 2" xfId="3764" xr:uid="{00000000-0005-0000-0000-000047080000}"/>
    <cellStyle name="Comma 2 5 5 5 5" xfId="3760" xr:uid="{00000000-0005-0000-0000-000048080000}"/>
    <cellStyle name="Comma 2 5 5 6" xfId="1090" xr:uid="{00000000-0005-0000-0000-000049080000}"/>
    <cellStyle name="Comma 2 5 5 6 2" xfId="1091" xr:uid="{00000000-0005-0000-0000-00004A080000}"/>
    <cellStyle name="Comma 2 5 5 6 2 2" xfId="3766" xr:uid="{00000000-0005-0000-0000-00004B080000}"/>
    <cellStyle name="Comma 2 5 5 6 3" xfId="1092" xr:uid="{00000000-0005-0000-0000-00004C080000}"/>
    <cellStyle name="Comma 2 5 5 6 3 2" xfId="3767" xr:uid="{00000000-0005-0000-0000-00004D080000}"/>
    <cellStyle name="Comma 2 5 5 6 4" xfId="3765" xr:uid="{00000000-0005-0000-0000-00004E080000}"/>
    <cellStyle name="Comma 2 5 5 7" xfId="1093" xr:uid="{00000000-0005-0000-0000-00004F080000}"/>
    <cellStyle name="Comma 2 5 5 7 2" xfId="1094" xr:uid="{00000000-0005-0000-0000-000050080000}"/>
    <cellStyle name="Comma 2 5 5 7 2 2" xfId="3769" xr:uid="{00000000-0005-0000-0000-000051080000}"/>
    <cellStyle name="Comma 2 5 5 7 3" xfId="3768" xr:uid="{00000000-0005-0000-0000-000052080000}"/>
    <cellStyle name="Comma 2 5 5 8" xfId="1095" xr:uid="{00000000-0005-0000-0000-000053080000}"/>
    <cellStyle name="Comma 2 5 5 8 2" xfId="3770" xr:uid="{00000000-0005-0000-0000-000054080000}"/>
    <cellStyle name="Comma 2 5 5 9" xfId="1096" xr:uid="{00000000-0005-0000-0000-000055080000}"/>
    <cellStyle name="Comma 2 5 5 9 2" xfId="3771" xr:uid="{00000000-0005-0000-0000-000056080000}"/>
    <cellStyle name="Comma 2 5 6" xfId="1097" xr:uid="{00000000-0005-0000-0000-000057080000}"/>
    <cellStyle name="Comma 2 5 6 2" xfId="1098" xr:uid="{00000000-0005-0000-0000-000058080000}"/>
    <cellStyle name="Comma 2 5 6 2 2" xfId="1099" xr:uid="{00000000-0005-0000-0000-000059080000}"/>
    <cellStyle name="Comma 2 5 6 2 2 2" xfId="3774" xr:uid="{00000000-0005-0000-0000-00005A080000}"/>
    <cellStyle name="Comma 2 5 6 2 3" xfId="3773" xr:uid="{00000000-0005-0000-0000-00005B080000}"/>
    <cellStyle name="Comma 2 5 6 3" xfId="1100" xr:uid="{00000000-0005-0000-0000-00005C080000}"/>
    <cellStyle name="Comma 2 5 6 3 2" xfId="3775" xr:uid="{00000000-0005-0000-0000-00005D080000}"/>
    <cellStyle name="Comma 2 5 6 4" xfId="1101" xr:uid="{00000000-0005-0000-0000-00005E080000}"/>
    <cellStyle name="Comma 2 5 6 4 2" xfId="3776" xr:uid="{00000000-0005-0000-0000-00005F080000}"/>
    <cellStyle name="Comma 2 5 6 5" xfId="3772" xr:uid="{00000000-0005-0000-0000-000060080000}"/>
    <cellStyle name="Comma 2 5 7" xfId="1102" xr:uid="{00000000-0005-0000-0000-000061080000}"/>
    <cellStyle name="Comma 2 5 7 2" xfId="1103" xr:uid="{00000000-0005-0000-0000-000062080000}"/>
    <cellStyle name="Comma 2 5 7 2 2" xfId="1104" xr:uid="{00000000-0005-0000-0000-000063080000}"/>
    <cellStyle name="Comma 2 5 7 2 2 2" xfId="3779" xr:uid="{00000000-0005-0000-0000-000064080000}"/>
    <cellStyle name="Comma 2 5 7 2 3" xfId="3778" xr:uid="{00000000-0005-0000-0000-000065080000}"/>
    <cellStyle name="Comma 2 5 7 3" xfId="1105" xr:uid="{00000000-0005-0000-0000-000066080000}"/>
    <cellStyle name="Comma 2 5 7 3 2" xfId="3780" xr:uid="{00000000-0005-0000-0000-000067080000}"/>
    <cellStyle name="Comma 2 5 7 4" xfId="1106" xr:uid="{00000000-0005-0000-0000-000068080000}"/>
    <cellStyle name="Comma 2 5 7 4 2" xfId="3781" xr:uid="{00000000-0005-0000-0000-000069080000}"/>
    <cellStyle name="Comma 2 5 7 5" xfId="3777" xr:uid="{00000000-0005-0000-0000-00006A080000}"/>
    <cellStyle name="Comma 2 5 8" xfId="1107" xr:uid="{00000000-0005-0000-0000-00006B080000}"/>
    <cellStyle name="Comma 2 5 8 2" xfId="1108" xr:uid="{00000000-0005-0000-0000-00006C080000}"/>
    <cellStyle name="Comma 2 5 8 2 2" xfId="1109" xr:uid="{00000000-0005-0000-0000-00006D080000}"/>
    <cellStyle name="Comma 2 5 8 2 2 2" xfId="3784" xr:uid="{00000000-0005-0000-0000-00006E080000}"/>
    <cellStyle name="Comma 2 5 8 2 3" xfId="3783" xr:uid="{00000000-0005-0000-0000-00006F080000}"/>
    <cellStyle name="Comma 2 5 8 3" xfId="1110" xr:uid="{00000000-0005-0000-0000-000070080000}"/>
    <cellStyle name="Comma 2 5 8 3 2" xfId="3785" xr:uid="{00000000-0005-0000-0000-000071080000}"/>
    <cellStyle name="Comma 2 5 8 4" xfId="1111" xr:uid="{00000000-0005-0000-0000-000072080000}"/>
    <cellStyle name="Comma 2 5 8 4 2" xfId="3786" xr:uid="{00000000-0005-0000-0000-000073080000}"/>
    <cellStyle name="Comma 2 5 8 5" xfId="3782" xr:uid="{00000000-0005-0000-0000-000074080000}"/>
    <cellStyle name="Comma 2 5 9" xfId="1112" xr:uid="{00000000-0005-0000-0000-000075080000}"/>
    <cellStyle name="Comma 2 5 9 2" xfId="1113" xr:uid="{00000000-0005-0000-0000-000076080000}"/>
    <cellStyle name="Comma 2 5 9 2 2" xfId="1114" xr:uid="{00000000-0005-0000-0000-000077080000}"/>
    <cellStyle name="Comma 2 5 9 2 2 2" xfId="3789" xr:uid="{00000000-0005-0000-0000-000078080000}"/>
    <cellStyle name="Comma 2 5 9 2 3" xfId="3788" xr:uid="{00000000-0005-0000-0000-000079080000}"/>
    <cellStyle name="Comma 2 5 9 3" xfId="1115" xr:uid="{00000000-0005-0000-0000-00007A080000}"/>
    <cellStyle name="Comma 2 5 9 3 2" xfId="3790" xr:uid="{00000000-0005-0000-0000-00007B080000}"/>
    <cellStyle name="Comma 2 5 9 4" xfId="1116" xr:uid="{00000000-0005-0000-0000-00007C080000}"/>
    <cellStyle name="Comma 2 5 9 4 2" xfId="3791" xr:uid="{00000000-0005-0000-0000-00007D080000}"/>
    <cellStyle name="Comma 2 5 9 5" xfId="3787" xr:uid="{00000000-0005-0000-0000-00007E080000}"/>
    <cellStyle name="Comma 2 6" xfId="100" xr:uid="{00000000-0005-0000-0000-00007F080000}"/>
    <cellStyle name="Comma 2 6 10" xfId="1118" xr:uid="{00000000-0005-0000-0000-000080080000}"/>
    <cellStyle name="Comma 2 6 10 2" xfId="3793" xr:uid="{00000000-0005-0000-0000-000081080000}"/>
    <cellStyle name="Comma 2 6 11" xfId="2617" xr:uid="{00000000-0005-0000-0000-000082080000}"/>
    <cellStyle name="Comma 2 6 11 2" xfId="5251" xr:uid="{00000000-0005-0000-0000-000083080000}"/>
    <cellStyle name="Comma 2 6 12" xfId="2676" xr:uid="{00000000-0005-0000-0000-000084080000}"/>
    <cellStyle name="Comma 2 6 12 2" xfId="5305" xr:uid="{00000000-0005-0000-0000-000085080000}"/>
    <cellStyle name="Comma 2 6 13" xfId="1117" xr:uid="{00000000-0005-0000-0000-000086080000}"/>
    <cellStyle name="Comma 2 6 13 2" xfId="3792" xr:uid="{00000000-0005-0000-0000-000087080000}"/>
    <cellStyle name="Comma 2 6 14" xfId="2786" xr:uid="{00000000-0005-0000-0000-000088080000}"/>
    <cellStyle name="Comma 2 6 2" xfId="154" xr:uid="{00000000-0005-0000-0000-000089080000}"/>
    <cellStyle name="Comma 2 6 2 10" xfId="2730" xr:uid="{00000000-0005-0000-0000-00008A080000}"/>
    <cellStyle name="Comma 2 6 2 10 2" xfId="5359" xr:uid="{00000000-0005-0000-0000-00008B080000}"/>
    <cellStyle name="Comma 2 6 2 11" xfId="1119" xr:uid="{00000000-0005-0000-0000-00008C080000}"/>
    <cellStyle name="Comma 2 6 2 11 2" xfId="3794" xr:uid="{00000000-0005-0000-0000-00008D080000}"/>
    <cellStyle name="Comma 2 6 2 12" xfId="2840" xr:uid="{00000000-0005-0000-0000-00008E080000}"/>
    <cellStyle name="Comma 2 6 2 2" xfId="1120" xr:uid="{00000000-0005-0000-0000-00008F080000}"/>
    <cellStyle name="Comma 2 6 2 2 2" xfId="1121" xr:uid="{00000000-0005-0000-0000-000090080000}"/>
    <cellStyle name="Comma 2 6 2 2 2 2" xfId="1122" xr:uid="{00000000-0005-0000-0000-000091080000}"/>
    <cellStyle name="Comma 2 6 2 2 2 2 2" xfId="3797" xr:uid="{00000000-0005-0000-0000-000092080000}"/>
    <cellStyle name="Comma 2 6 2 2 2 3" xfId="3796" xr:uid="{00000000-0005-0000-0000-000093080000}"/>
    <cellStyle name="Comma 2 6 2 2 3" xfId="1123" xr:uid="{00000000-0005-0000-0000-000094080000}"/>
    <cellStyle name="Comma 2 6 2 2 3 2" xfId="3798" xr:uid="{00000000-0005-0000-0000-000095080000}"/>
    <cellStyle name="Comma 2 6 2 2 4" xfId="1124" xr:uid="{00000000-0005-0000-0000-000096080000}"/>
    <cellStyle name="Comma 2 6 2 2 4 2" xfId="3799" xr:uid="{00000000-0005-0000-0000-000097080000}"/>
    <cellStyle name="Comma 2 6 2 2 5" xfId="3795" xr:uid="{00000000-0005-0000-0000-000098080000}"/>
    <cellStyle name="Comma 2 6 2 3" xfId="1125" xr:uid="{00000000-0005-0000-0000-000099080000}"/>
    <cellStyle name="Comma 2 6 2 3 2" xfId="1126" xr:uid="{00000000-0005-0000-0000-00009A080000}"/>
    <cellStyle name="Comma 2 6 2 3 2 2" xfId="1127" xr:uid="{00000000-0005-0000-0000-00009B080000}"/>
    <cellStyle name="Comma 2 6 2 3 2 2 2" xfId="3802" xr:uid="{00000000-0005-0000-0000-00009C080000}"/>
    <cellStyle name="Comma 2 6 2 3 2 3" xfId="3801" xr:uid="{00000000-0005-0000-0000-00009D080000}"/>
    <cellStyle name="Comma 2 6 2 3 3" xfId="1128" xr:uid="{00000000-0005-0000-0000-00009E080000}"/>
    <cellStyle name="Comma 2 6 2 3 3 2" xfId="3803" xr:uid="{00000000-0005-0000-0000-00009F080000}"/>
    <cellStyle name="Comma 2 6 2 3 4" xfId="1129" xr:uid="{00000000-0005-0000-0000-0000A0080000}"/>
    <cellStyle name="Comma 2 6 2 3 4 2" xfId="3804" xr:uid="{00000000-0005-0000-0000-0000A1080000}"/>
    <cellStyle name="Comma 2 6 2 3 5" xfId="3800" xr:uid="{00000000-0005-0000-0000-0000A2080000}"/>
    <cellStyle name="Comma 2 6 2 4" xfId="1130" xr:uid="{00000000-0005-0000-0000-0000A3080000}"/>
    <cellStyle name="Comma 2 6 2 4 2" xfId="1131" xr:uid="{00000000-0005-0000-0000-0000A4080000}"/>
    <cellStyle name="Comma 2 6 2 4 2 2" xfId="1132" xr:uid="{00000000-0005-0000-0000-0000A5080000}"/>
    <cellStyle name="Comma 2 6 2 4 2 2 2" xfId="3807" xr:uid="{00000000-0005-0000-0000-0000A6080000}"/>
    <cellStyle name="Comma 2 6 2 4 2 3" xfId="3806" xr:uid="{00000000-0005-0000-0000-0000A7080000}"/>
    <cellStyle name="Comma 2 6 2 4 3" xfId="1133" xr:uid="{00000000-0005-0000-0000-0000A8080000}"/>
    <cellStyle name="Comma 2 6 2 4 3 2" xfId="3808" xr:uid="{00000000-0005-0000-0000-0000A9080000}"/>
    <cellStyle name="Comma 2 6 2 4 4" xfId="1134" xr:uid="{00000000-0005-0000-0000-0000AA080000}"/>
    <cellStyle name="Comma 2 6 2 4 4 2" xfId="3809" xr:uid="{00000000-0005-0000-0000-0000AB080000}"/>
    <cellStyle name="Comma 2 6 2 4 5" xfId="3805" xr:uid="{00000000-0005-0000-0000-0000AC080000}"/>
    <cellStyle name="Comma 2 6 2 5" xfId="1135" xr:uid="{00000000-0005-0000-0000-0000AD080000}"/>
    <cellStyle name="Comma 2 6 2 5 2" xfId="1136" xr:uid="{00000000-0005-0000-0000-0000AE080000}"/>
    <cellStyle name="Comma 2 6 2 5 2 2" xfId="1137" xr:uid="{00000000-0005-0000-0000-0000AF080000}"/>
    <cellStyle name="Comma 2 6 2 5 2 2 2" xfId="3812" xr:uid="{00000000-0005-0000-0000-0000B0080000}"/>
    <cellStyle name="Comma 2 6 2 5 2 3" xfId="3811" xr:uid="{00000000-0005-0000-0000-0000B1080000}"/>
    <cellStyle name="Comma 2 6 2 5 3" xfId="1138" xr:uid="{00000000-0005-0000-0000-0000B2080000}"/>
    <cellStyle name="Comma 2 6 2 5 3 2" xfId="3813" xr:uid="{00000000-0005-0000-0000-0000B3080000}"/>
    <cellStyle name="Comma 2 6 2 5 4" xfId="1139" xr:uid="{00000000-0005-0000-0000-0000B4080000}"/>
    <cellStyle name="Comma 2 6 2 5 4 2" xfId="3814" xr:uid="{00000000-0005-0000-0000-0000B5080000}"/>
    <cellStyle name="Comma 2 6 2 5 5" xfId="3810" xr:uid="{00000000-0005-0000-0000-0000B6080000}"/>
    <cellStyle name="Comma 2 6 2 6" xfId="1140" xr:uid="{00000000-0005-0000-0000-0000B7080000}"/>
    <cellStyle name="Comma 2 6 2 6 2" xfId="1141" xr:uid="{00000000-0005-0000-0000-0000B8080000}"/>
    <cellStyle name="Comma 2 6 2 6 2 2" xfId="3816" xr:uid="{00000000-0005-0000-0000-0000B9080000}"/>
    <cellStyle name="Comma 2 6 2 6 3" xfId="1142" xr:uid="{00000000-0005-0000-0000-0000BA080000}"/>
    <cellStyle name="Comma 2 6 2 6 3 2" xfId="3817" xr:uid="{00000000-0005-0000-0000-0000BB080000}"/>
    <cellStyle name="Comma 2 6 2 6 4" xfId="3815" xr:uid="{00000000-0005-0000-0000-0000BC080000}"/>
    <cellStyle name="Comma 2 6 2 7" xfId="1143" xr:uid="{00000000-0005-0000-0000-0000BD080000}"/>
    <cellStyle name="Comma 2 6 2 7 2" xfId="1144" xr:uid="{00000000-0005-0000-0000-0000BE080000}"/>
    <cellStyle name="Comma 2 6 2 7 2 2" xfId="3819" xr:uid="{00000000-0005-0000-0000-0000BF080000}"/>
    <cellStyle name="Comma 2 6 2 7 3" xfId="3818" xr:uid="{00000000-0005-0000-0000-0000C0080000}"/>
    <cellStyle name="Comma 2 6 2 8" xfId="1145" xr:uid="{00000000-0005-0000-0000-0000C1080000}"/>
    <cellStyle name="Comma 2 6 2 8 2" xfId="3820" xr:uid="{00000000-0005-0000-0000-0000C2080000}"/>
    <cellStyle name="Comma 2 6 2 9" xfId="1146" xr:uid="{00000000-0005-0000-0000-0000C3080000}"/>
    <cellStyle name="Comma 2 6 2 9 2" xfId="3821" xr:uid="{00000000-0005-0000-0000-0000C4080000}"/>
    <cellStyle name="Comma 2 6 3" xfId="1147" xr:uid="{00000000-0005-0000-0000-0000C5080000}"/>
    <cellStyle name="Comma 2 6 3 2" xfId="1148" xr:uid="{00000000-0005-0000-0000-0000C6080000}"/>
    <cellStyle name="Comma 2 6 3 2 2" xfId="1149" xr:uid="{00000000-0005-0000-0000-0000C7080000}"/>
    <cellStyle name="Comma 2 6 3 2 2 2" xfId="3824" xr:uid="{00000000-0005-0000-0000-0000C8080000}"/>
    <cellStyle name="Comma 2 6 3 2 3" xfId="3823" xr:uid="{00000000-0005-0000-0000-0000C9080000}"/>
    <cellStyle name="Comma 2 6 3 3" xfId="1150" xr:uid="{00000000-0005-0000-0000-0000CA080000}"/>
    <cellStyle name="Comma 2 6 3 3 2" xfId="3825" xr:uid="{00000000-0005-0000-0000-0000CB080000}"/>
    <cellStyle name="Comma 2 6 3 4" xfId="1151" xr:uid="{00000000-0005-0000-0000-0000CC080000}"/>
    <cellStyle name="Comma 2 6 3 4 2" xfId="3826" xr:uid="{00000000-0005-0000-0000-0000CD080000}"/>
    <cellStyle name="Comma 2 6 3 5" xfId="3822" xr:uid="{00000000-0005-0000-0000-0000CE080000}"/>
    <cellStyle name="Comma 2 6 4" xfId="1152" xr:uid="{00000000-0005-0000-0000-0000CF080000}"/>
    <cellStyle name="Comma 2 6 4 2" xfId="1153" xr:uid="{00000000-0005-0000-0000-0000D0080000}"/>
    <cellStyle name="Comma 2 6 4 2 2" xfId="1154" xr:uid="{00000000-0005-0000-0000-0000D1080000}"/>
    <cellStyle name="Comma 2 6 4 2 2 2" xfId="3829" xr:uid="{00000000-0005-0000-0000-0000D2080000}"/>
    <cellStyle name="Comma 2 6 4 2 3" xfId="3828" xr:uid="{00000000-0005-0000-0000-0000D3080000}"/>
    <cellStyle name="Comma 2 6 4 3" xfId="1155" xr:uid="{00000000-0005-0000-0000-0000D4080000}"/>
    <cellStyle name="Comma 2 6 4 3 2" xfId="3830" xr:uid="{00000000-0005-0000-0000-0000D5080000}"/>
    <cellStyle name="Comma 2 6 4 4" xfId="1156" xr:uid="{00000000-0005-0000-0000-0000D6080000}"/>
    <cellStyle name="Comma 2 6 4 4 2" xfId="3831" xr:uid="{00000000-0005-0000-0000-0000D7080000}"/>
    <cellStyle name="Comma 2 6 4 5" xfId="3827" xr:uid="{00000000-0005-0000-0000-0000D8080000}"/>
    <cellStyle name="Comma 2 6 5" xfId="1157" xr:uid="{00000000-0005-0000-0000-0000D9080000}"/>
    <cellStyle name="Comma 2 6 5 2" xfId="1158" xr:uid="{00000000-0005-0000-0000-0000DA080000}"/>
    <cellStyle name="Comma 2 6 5 2 2" xfId="1159" xr:uid="{00000000-0005-0000-0000-0000DB080000}"/>
    <cellStyle name="Comma 2 6 5 2 2 2" xfId="3834" xr:uid="{00000000-0005-0000-0000-0000DC080000}"/>
    <cellStyle name="Comma 2 6 5 2 3" xfId="3833" xr:uid="{00000000-0005-0000-0000-0000DD080000}"/>
    <cellStyle name="Comma 2 6 5 3" xfId="1160" xr:uid="{00000000-0005-0000-0000-0000DE080000}"/>
    <cellStyle name="Comma 2 6 5 3 2" xfId="3835" xr:uid="{00000000-0005-0000-0000-0000DF080000}"/>
    <cellStyle name="Comma 2 6 5 4" xfId="1161" xr:uid="{00000000-0005-0000-0000-0000E0080000}"/>
    <cellStyle name="Comma 2 6 5 4 2" xfId="3836" xr:uid="{00000000-0005-0000-0000-0000E1080000}"/>
    <cellStyle name="Comma 2 6 5 5" xfId="3832" xr:uid="{00000000-0005-0000-0000-0000E2080000}"/>
    <cellStyle name="Comma 2 6 6" xfId="1162" xr:uid="{00000000-0005-0000-0000-0000E3080000}"/>
    <cellStyle name="Comma 2 6 6 2" xfId="1163" xr:uid="{00000000-0005-0000-0000-0000E4080000}"/>
    <cellStyle name="Comma 2 6 6 2 2" xfId="1164" xr:uid="{00000000-0005-0000-0000-0000E5080000}"/>
    <cellStyle name="Comma 2 6 6 2 2 2" xfId="3839" xr:uid="{00000000-0005-0000-0000-0000E6080000}"/>
    <cellStyle name="Comma 2 6 6 2 3" xfId="3838" xr:uid="{00000000-0005-0000-0000-0000E7080000}"/>
    <cellStyle name="Comma 2 6 6 3" xfId="1165" xr:uid="{00000000-0005-0000-0000-0000E8080000}"/>
    <cellStyle name="Comma 2 6 6 3 2" xfId="3840" xr:uid="{00000000-0005-0000-0000-0000E9080000}"/>
    <cellStyle name="Comma 2 6 6 4" xfId="1166" xr:uid="{00000000-0005-0000-0000-0000EA080000}"/>
    <cellStyle name="Comma 2 6 6 4 2" xfId="3841" xr:uid="{00000000-0005-0000-0000-0000EB080000}"/>
    <cellStyle name="Comma 2 6 6 5" xfId="3837" xr:uid="{00000000-0005-0000-0000-0000EC080000}"/>
    <cellStyle name="Comma 2 6 7" xfId="1167" xr:uid="{00000000-0005-0000-0000-0000ED080000}"/>
    <cellStyle name="Comma 2 6 7 2" xfId="1168" xr:uid="{00000000-0005-0000-0000-0000EE080000}"/>
    <cellStyle name="Comma 2 6 7 2 2" xfId="3843" xr:uid="{00000000-0005-0000-0000-0000EF080000}"/>
    <cellStyle name="Comma 2 6 7 3" xfId="1169" xr:uid="{00000000-0005-0000-0000-0000F0080000}"/>
    <cellStyle name="Comma 2 6 7 3 2" xfId="3844" xr:uid="{00000000-0005-0000-0000-0000F1080000}"/>
    <cellStyle name="Comma 2 6 7 4" xfId="3842" xr:uid="{00000000-0005-0000-0000-0000F2080000}"/>
    <cellStyle name="Comma 2 6 8" xfId="1170" xr:uid="{00000000-0005-0000-0000-0000F3080000}"/>
    <cellStyle name="Comma 2 6 8 2" xfId="1171" xr:uid="{00000000-0005-0000-0000-0000F4080000}"/>
    <cellStyle name="Comma 2 6 8 2 2" xfId="3846" xr:uid="{00000000-0005-0000-0000-0000F5080000}"/>
    <cellStyle name="Comma 2 6 8 3" xfId="3845" xr:uid="{00000000-0005-0000-0000-0000F6080000}"/>
    <cellStyle name="Comma 2 6 9" xfId="1172" xr:uid="{00000000-0005-0000-0000-0000F7080000}"/>
    <cellStyle name="Comma 2 6 9 2" xfId="3847" xr:uid="{00000000-0005-0000-0000-0000F8080000}"/>
    <cellStyle name="Comma 2 7" xfId="127" xr:uid="{00000000-0005-0000-0000-0000F9080000}"/>
    <cellStyle name="Comma 2 7 10" xfId="1174" xr:uid="{00000000-0005-0000-0000-0000FA080000}"/>
    <cellStyle name="Comma 2 7 10 2" xfId="3849" xr:uid="{00000000-0005-0000-0000-0000FB080000}"/>
    <cellStyle name="Comma 2 7 11" xfId="2703" xr:uid="{00000000-0005-0000-0000-0000FC080000}"/>
    <cellStyle name="Comma 2 7 11 2" xfId="5332" xr:uid="{00000000-0005-0000-0000-0000FD080000}"/>
    <cellStyle name="Comma 2 7 12" xfId="1173" xr:uid="{00000000-0005-0000-0000-0000FE080000}"/>
    <cellStyle name="Comma 2 7 12 2" xfId="3848" xr:uid="{00000000-0005-0000-0000-0000FF080000}"/>
    <cellStyle name="Comma 2 7 13" xfId="2813" xr:uid="{00000000-0005-0000-0000-000000090000}"/>
    <cellStyle name="Comma 2 7 2" xfId="1175" xr:uid="{00000000-0005-0000-0000-000001090000}"/>
    <cellStyle name="Comma 2 7 2 10" xfId="3850" xr:uid="{00000000-0005-0000-0000-000002090000}"/>
    <cellStyle name="Comma 2 7 2 2" xfId="1176" xr:uid="{00000000-0005-0000-0000-000003090000}"/>
    <cellStyle name="Comma 2 7 2 2 2" xfId="1177" xr:uid="{00000000-0005-0000-0000-000004090000}"/>
    <cellStyle name="Comma 2 7 2 2 2 2" xfId="1178" xr:uid="{00000000-0005-0000-0000-000005090000}"/>
    <cellStyle name="Comma 2 7 2 2 2 2 2" xfId="3853" xr:uid="{00000000-0005-0000-0000-000006090000}"/>
    <cellStyle name="Comma 2 7 2 2 2 3" xfId="3852" xr:uid="{00000000-0005-0000-0000-000007090000}"/>
    <cellStyle name="Comma 2 7 2 2 3" xfId="1179" xr:uid="{00000000-0005-0000-0000-000008090000}"/>
    <cellStyle name="Comma 2 7 2 2 3 2" xfId="3854" xr:uid="{00000000-0005-0000-0000-000009090000}"/>
    <cellStyle name="Comma 2 7 2 2 4" xfId="1180" xr:uid="{00000000-0005-0000-0000-00000A090000}"/>
    <cellStyle name="Comma 2 7 2 2 4 2" xfId="3855" xr:uid="{00000000-0005-0000-0000-00000B090000}"/>
    <cellStyle name="Comma 2 7 2 2 5" xfId="3851" xr:uid="{00000000-0005-0000-0000-00000C090000}"/>
    <cellStyle name="Comma 2 7 2 3" xfId="1181" xr:uid="{00000000-0005-0000-0000-00000D090000}"/>
    <cellStyle name="Comma 2 7 2 3 2" xfId="1182" xr:uid="{00000000-0005-0000-0000-00000E090000}"/>
    <cellStyle name="Comma 2 7 2 3 2 2" xfId="1183" xr:uid="{00000000-0005-0000-0000-00000F090000}"/>
    <cellStyle name="Comma 2 7 2 3 2 2 2" xfId="3858" xr:uid="{00000000-0005-0000-0000-000010090000}"/>
    <cellStyle name="Comma 2 7 2 3 2 3" xfId="3857" xr:uid="{00000000-0005-0000-0000-000011090000}"/>
    <cellStyle name="Comma 2 7 2 3 3" xfId="1184" xr:uid="{00000000-0005-0000-0000-000012090000}"/>
    <cellStyle name="Comma 2 7 2 3 3 2" xfId="3859" xr:uid="{00000000-0005-0000-0000-000013090000}"/>
    <cellStyle name="Comma 2 7 2 3 4" xfId="1185" xr:uid="{00000000-0005-0000-0000-000014090000}"/>
    <cellStyle name="Comma 2 7 2 3 4 2" xfId="3860" xr:uid="{00000000-0005-0000-0000-000015090000}"/>
    <cellStyle name="Comma 2 7 2 3 5" xfId="3856" xr:uid="{00000000-0005-0000-0000-000016090000}"/>
    <cellStyle name="Comma 2 7 2 4" xfId="1186" xr:uid="{00000000-0005-0000-0000-000017090000}"/>
    <cellStyle name="Comma 2 7 2 4 2" xfId="1187" xr:uid="{00000000-0005-0000-0000-000018090000}"/>
    <cellStyle name="Comma 2 7 2 4 2 2" xfId="1188" xr:uid="{00000000-0005-0000-0000-000019090000}"/>
    <cellStyle name="Comma 2 7 2 4 2 2 2" xfId="3863" xr:uid="{00000000-0005-0000-0000-00001A090000}"/>
    <cellStyle name="Comma 2 7 2 4 2 3" xfId="3862" xr:uid="{00000000-0005-0000-0000-00001B090000}"/>
    <cellStyle name="Comma 2 7 2 4 3" xfId="1189" xr:uid="{00000000-0005-0000-0000-00001C090000}"/>
    <cellStyle name="Comma 2 7 2 4 3 2" xfId="3864" xr:uid="{00000000-0005-0000-0000-00001D090000}"/>
    <cellStyle name="Comma 2 7 2 4 4" xfId="1190" xr:uid="{00000000-0005-0000-0000-00001E090000}"/>
    <cellStyle name="Comma 2 7 2 4 4 2" xfId="3865" xr:uid="{00000000-0005-0000-0000-00001F090000}"/>
    <cellStyle name="Comma 2 7 2 4 5" xfId="3861" xr:uid="{00000000-0005-0000-0000-000020090000}"/>
    <cellStyle name="Comma 2 7 2 5" xfId="1191" xr:uid="{00000000-0005-0000-0000-000021090000}"/>
    <cellStyle name="Comma 2 7 2 5 2" xfId="1192" xr:uid="{00000000-0005-0000-0000-000022090000}"/>
    <cellStyle name="Comma 2 7 2 5 2 2" xfId="1193" xr:uid="{00000000-0005-0000-0000-000023090000}"/>
    <cellStyle name="Comma 2 7 2 5 2 2 2" xfId="3868" xr:uid="{00000000-0005-0000-0000-000024090000}"/>
    <cellStyle name="Comma 2 7 2 5 2 3" xfId="3867" xr:uid="{00000000-0005-0000-0000-000025090000}"/>
    <cellStyle name="Comma 2 7 2 5 3" xfId="1194" xr:uid="{00000000-0005-0000-0000-000026090000}"/>
    <cellStyle name="Comma 2 7 2 5 3 2" xfId="3869" xr:uid="{00000000-0005-0000-0000-000027090000}"/>
    <cellStyle name="Comma 2 7 2 5 4" xfId="1195" xr:uid="{00000000-0005-0000-0000-000028090000}"/>
    <cellStyle name="Comma 2 7 2 5 4 2" xfId="3870" xr:uid="{00000000-0005-0000-0000-000029090000}"/>
    <cellStyle name="Comma 2 7 2 5 5" xfId="3866" xr:uid="{00000000-0005-0000-0000-00002A090000}"/>
    <cellStyle name="Comma 2 7 2 6" xfId="1196" xr:uid="{00000000-0005-0000-0000-00002B090000}"/>
    <cellStyle name="Comma 2 7 2 6 2" xfId="1197" xr:uid="{00000000-0005-0000-0000-00002C090000}"/>
    <cellStyle name="Comma 2 7 2 6 2 2" xfId="3872" xr:uid="{00000000-0005-0000-0000-00002D090000}"/>
    <cellStyle name="Comma 2 7 2 6 3" xfId="1198" xr:uid="{00000000-0005-0000-0000-00002E090000}"/>
    <cellStyle name="Comma 2 7 2 6 3 2" xfId="3873" xr:uid="{00000000-0005-0000-0000-00002F090000}"/>
    <cellStyle name="Comma 2 7 2 6 4" xfId="3871" xr:uid="{00000000-0005-0000-0000-000030090000}"/>
    <cellStyle name="Comma 2 7 2 7" xfId="1199" xr:uid="{00000000-0005-0000-0000-000031090000}"/>
    <cellStyle name="Comma 2 7 2 7 2" xfId="1200" xr:uid="{00000000-0005-0000-0000-000032090000}"/>
    <cellStyle name="Comma 2 7 2 7 2 2" xfId="3875" xr:uid="{00000000-0005-0000-0000-000033090000}"/>
    <cellStyle name="Comma 2 7 2 7 3" xfId="3874" xr:uid="{00000000-0005-0000-0000-000034090000}"/>
    <cellStyle name="Comma 2 7 2 8" xfId="1201" xr:uid="{00000000-0005-0000-0000-000035090000}"/>
    <cellStyle name="Comma 2 7 2 8 2" xfId="3876" xr:uid="{00000000-0005-0000-0000-000036090000}"/>
    <cellStyle name="Comma 2 7 2 9" xfId="1202" xr:uid="{00000000-0005-0000-0000-000037090000}"/>
    <cellStyle name="Comma 2 7 2 9 2" xfId="3877" xr:uid="{00000000-0005-0000-0000-000038090000}"/>
    <cellStyle name="Comma 2 7 3" xfId="1203" xr:uid="{00000000-0005-0000-0000-000039090000}"/>
    <cellStyle name="Comma 2 7 3 2" xfId="1204" xr:uid="{00000000-0005-0000-0000-00003A090000}"/>
    <cellStyle name="Comma 2 7 3 2 2" xfId="1205" xr:uid="{00000000-0005-0000-0000-00003B090000}"/>
    <cellStyle name="Comma 2 7 3 2 2 2" xfId="3880" xr:uid="{00000000-0005-0000-0000-00003C090000}"/>
    <cellStyle name="Comma 2 7 3 2 3" xfId="3879" xr:uid="{00000000-0005-0000-0000-00003D090000}"/>
    <cellStyle name="Comma 2 7 3 3" xfId="1206" xr:uid="{00000000-0005-0000-0000-00003E090000}"/>
    <cellStyle name="Comma 2 7 3 3 2" xfId="3881" xr:uid="{00000000-0005-0000-0000-00003F090000}"/>
    <cellStyle name="Comma 2 7 3 4" xfId="1207" xr:uid="{00000000-0005-0000-0000-000040090000}"/>
    <cellStyle name="Comma 2 7 3 4 2" xfId="3882" xr:uid="{00000000-0005-0000-0000-000041090000}"/>
    <cellStyle name="Comma 2 7 3 5" xfId="3878" xr:uid="{00000000-0005-0000-0000-000042090000}"/>
    <cellStyle name="Comma 2 7 4" xfId="1208" xr:uid="{00000000-0005-0000-0000-000043090000}"/>
    <cellStyle name="Comma 2 7 4 2" xfId="1209" xr:uid="{00000000-0005-0000-0000-000044090000}"/>
    <cellStyle name="Comma 2 7 4 2 2" xfId="1210" xr:uid="{00000000-0005-0000-0000-000045090000}"/>
    <cellStyle name="Comma 2 7 4 2 2 2" xfId="3885" xr:uid="{00000000-0005-0000-0000-000046090000}"/>
    <cellStyle name="Comma 2 7 4 2 3" xfId="3884" xr:uid="{00000000-0005-0000-0000-000047090000}"/>
    <cellStyle name="Comma 2 7 4 3" xfId="1211" xr:uid="{00000000-0005-0000-0000-000048090000}"/>
    <cellStyle name="Comma 2 7 4 3 2" xfId="3886" xr:uid="{00000000-0005-0000-0000-000049090000}"/>
    <cellStyle name="Comma 2 7 4 4" xfId="1212" xr:uid="{00000000-0005-0000-0000-00004A090000}"/>
    <cellStyle name="Comma 2 7 4 4 2" xfId="3887" xr:uid="{00000000-0005-0000-0000-00004B090000}"/>
    <cellStyle name="Comma 2 7 4 5" xfId="3883" xr:uid="{00000000-0005-0000-0000-00004C090000}"/>
    <cellStyle name="Comma 2 7 5" xfId="1213" xr:uid="{00000000-0005-0000-0000-00004D090000}"/>
    <cellStyle name="Comma 2 7 5 2" xfId="1214" xr:uid="{00000000-0005-0000-0000-00004E090000}"/>
    <cellStyle name="Comma 2 7 5 2 2" xfId="1215" xr:uid="{00000000-0005-0000-0000-00004F090000}"/>
    <cellStyle name="Comma 2 7 5 2 2 2" xfId="3890" xr:uid="{00000000-0005-0000-0000-000050090000}"/>
    <cellStyle name="Comma 2 7 5 2 3" xfId="3889" xr:uid="{00000000-0005-0000-0000-000051090000}"/>
    <cellStyle name="Comma 2 7 5 3" xfId="1216" xr:uid="{00000000-0005-0000-0000-000052090000}"/>
    <cellStyle name="Comma 2 7 5 3 2" xfId="3891" xr:uid="{00000000-0005-0000-0000-000053090000}"/>
    <cellStyle name="Comma 2 7 5 4" xfId="1217" xr:uid="{00000000-0005-0000-0000-000054090000}"/>
    <cellStyle name="Comma 2 7 5 4 2" xfId="3892" xr:uid="{00000000-0005-0000-0000-000055090000}"/>
    <cellStyle name="Comma 2 7 5 5" xfId="3888" xr:uid="{00000000-0005-0000-0000-000056090000}"/>
    <cellStyle name="Comma 2 7 6" xfId="1218" xr:uid="{00000000-0005-0000-0000-000057090000}"/>
    <cellStyle name="Comma 2 7 6 2" xfId="1219" xr:uid="{00000000-0005-0000-0000-000058090000}"/>
    <cellStyle name="Comma 2 7 6 2 2" xfId="1220" xr:uid="{00000000-0005-0000-0000-000059090000}"/>
    <cellStyle name="Comma 2 7 6 2 2 2" xfId="3895" xr:uid="{00000000-0005-0000-0000-00005A090000}"/>
    <cellStyle name="Comma 2 7 6 2 3" xfId="3894" xr:uid="{00000000-0005-0000-0000-00005B090000}"/>
    <cellStyle name="Comma 2 7 6 3" xfId="1221" xr:uid="{00000000-0005-0000-0000-00005C090000}"/>
    <cellStyle name="Comma 2 7 6 3 2" xfId="3896" xr:uid="{00000000-0005-0000-0000-00005D090000}"/>
    <cellStyle name="Comma 2 7 6 4" xfId="1222" xr:uid="{00000000-0005-0000-0000-00005E090000}"/>
    <cellStyle name="Comma 2 7 6 4 2" xfId="3897" xr:uid="{00000000-0005-0000-0000-00005F090000}"/>
    <cellStyle name="Comma 2 7 6 5" xfId="3893" xr:uid="{00000000-0005-0000-0000-000060090000}"/>
    <cellStyle name="Comma 2 7 7" xfId="1223" xr:uid="{00000000-0005-0000-0000-000061090000}"/>
    <cellStyle name="Comma 2 7 7 2" xfId="1224" xr:uid="{00000000-0005-0000-0000-000062090000}"/>
    <cellStyle name="Comma 2 7 7 2 2" xfId="3899" xr:uid="{00000000-0005-0000-0000-000063090000}"/>
    <cellStyle name="Comma 2 7 7 3" xfId="1225" xr:uid="{00000000-0005-0000-0000-000064090000}"/>
    <cellStyle name="Comma 2 7 7 3 2" xfId="3900" xr:uid="{00000000-0005-0000-0000-000065090000}"/>
    <cellStyle name="Comma 2 7 7 4" xfId="3898" xr:uid="{00000000-0005-0000-0000-000066090000}"/>
    <cellStyle name="Comma 2 7 8" xfId="1226" xr:uid="{00000000-0005-0000-0000-000067090000}"/>
    <cellStyle name="Comma 2 7 8 2" xfId="1227" xr:uid="{00000000-0005-0000-0000-000068090000}"/>
    <cellStyle name="Comma 2 7 8 2 2" xfId="3902" xr:uid="{00000000-0005-0000-0000-000069090000}"/>
    <cellStyle name="Comma 2 7 8 3" xfId="3901" xr:uid="{00000000-0005-0000-0000-00006A090000}"/>
    <cellStyle name="Comma 2 7 9" xfId="1228" xr:uid="{00000000-0005-0000-0000-00006B090000}"/>
    <cellStyle name="Comma 2 7 9 2" xfId="3903" xr:uid="{00000000-0005-0000-0000-00006C090000}"/>
    <cellStyle name="Comma 2 8" xfId="1229" xr:uid="{00000000-0005-0000-0000-00006D090000}"/>
    <cellStyle name="Comma 2 8 10" xfId="1230" xr:uid="{00000000-0005-0000-0000-00006E090000}"/>
    <cellStyle name="Comma 2 8 10 2" xfId="3905" xr:uid="{00000000-0005-0000-0000-00006F090000}"/>
    <cellStyle name="Comma 2 8 11" xfId="3904" xr:uid="{00000000-0005-0000-0000-000070090000}"/>
    <cellStyle name="Comma 2 8 2" xfId="1231" xr:uid="{00000000-0005-0000-0000-000071090000}"/>
    <cellStyle name="Comma 2 8 2 10" xfId="3906" xr:uid="{00000000-0005-0000-0000-000072090000}"/>
    <cellStyle name="Comma 2 8 2 2" xfId="1232" xr:uid="{00000000-0005-0000-0000-000073090000}"/>
    <cellStyle name="Comma 2 8 2 2 2" xfId="1233" xr:uid="{00000000-0005-0000-0000-000074090000}"/>
    <cellStyle name="Comma 2 8 2 2 2 2" xfId="1234" xr:uid="{00000000-0005-0000-0000-000075090000}"/>
    <cellStyle name="Comma 2 8 2 2 2 2 2" xfId="3909" xr:uid="{00000000-0005-0000-0000-000076090000}"/>
    <cellStyle name="Comma 2 8 2 2 2 3" xfId="3908" xr:uid="{00000000-0005-0000-0000-000077090000}"/>
    <cellStyle name="Comma 2 8 2 2 3" xfId="1235" xr:uid="{00000000-0005-0000-0000-000078090000}"/>
    <cellStyle name="Comma 2 8 2 2 3 2" xfId="3910" xr:uid="{00000000-0005-0000-0000-000079090000}"/>
    <cellStyle name="Comma 2 8 2 2 4" xfId="1236" xr:uid="{00000000-0005-0000-0000-00007A090000}"/>
    <cellStyle name="Comma 2 8 2 2 4 2" xfId="3911" xr:uid="{00000000-0005-0000-0000-00007B090000}"/>
    <cellStyle name="Comma 2 8 2 2 5" xfId="3907" xr:uid="{00000000-0005-0000-0000-00007C090000}"/>
    <cellStyle name="Comma 2 8 2 3" xfId="1237" xr:uid="{00000000-0005-0000-0000-00007D090000}"/>
    <cellStyle name="Comma 2 8 2 3 2" xfId="1238" xr:uid="{00000000-0005-0000-0000-00007E090000}"/>
    <cellStyle name="Comma 2 8 2 3 2 2" xfId="1239" xr:uid="{00000000-0005-0000-0000-00007F090000}"/>
    <cellStyle name="Comma 2 8 2 3 2 2 2" xfId="3914" xr:uid="{00000000-0005-0000-0000-000080090000}"/>
    <cellStyle name="Comma 2 8 2 3 2 3" xfId="3913" xr:uid="{00000000-0005-0000-0000-000081090000}"/>
    <cellStyle name="Comma 2 8 2 3 3" xfId="1240" xr:uid="{00000000-0005-0000-0000-000082090000}"/>
    <cellStyle name="Comma 2 8 2 3 3 2" xfId="3915" xr:uid="{00000000-0005-0000-0000-000083090000}"/>
    <cellStyle name="Comma 2 8 2 3 4" xfId="1241" xr:uid="{00000000-0005-0000-0000-000084090000}"/>
    <cellStyle name="Comma 2 8 2 3 4 2" xfId="3916" xr:uid="{00000000-0005-0000-0000-000085090000}"/>
    <cellStyle name="Comma 2 8 2 3 5" xfId="3912" xr:uid="{00000000-0005-0000-0000-000086090000}"/>
    <cellStyle name="Comma 2 8 2 4" xfId="1242" xr:uid="{00000000-0005-0000-0000-000087090000}"/>
    <cellStyle name="Comma 2 8 2 4 2" xfId="1243" xr:uid="{00000000-0005-0000-0000-000088090000}"/>
    <cellStyle name="Comma 2 8 2 4 2 2" xfId="1244" xr:uid="{00000000-0005-0000-0000-000089090000}"/>
    <cellStyle name="Comma 2 8 2 4 2 2 2" xfId="3919" xr:uid="{00000000-0005-0000-0000-00008A090000}"/>
    <cellStyle name="Comma 2 8 2 4 2 3" xfId="3918" xr:uid="{00000000-0005-0000-0000-00008B090000}"/>
    <cellStyle name="Comma 2 8 2 4 3" xfId="1245" xr:uid="{00000000-0005-0000-0000-00008C090000}"/>
    <cellStyle name="Comma 2 8 2 4 3 2" xfId="3920" xr:uid="{00000000-0005-0000-0000-00008D090000}"/>
    <cellStyle name="Comma 2 8 2 4 4" xfId="1246" xr:uid="{00000000-0005-0000-0000-00008E090000}"/>
    <cellStyle name="Comma 2 8 2 4 4 2" xfId="3921" xr:uid="{00000000-0005-0000-0000-00008F090000}"/>
    <cellStyle name="Comma 2 8 2 4 5" xfId="3917" xr:uid="{00000000-0005-0000-0000-000090090000}"/>
    <cellStyle name="Comma 2 8 2 5" xfId="1247" xr:uid="{00000000-0005-0000-0000-000091090000}"/>
    <cellStyle name="Comma 2 8 2 5 2" xfId="1248" xr:uid="{00000000-0005-0000-0000-000092090000}"/>
    <cellStyle name="Comma 2 8 2 5 2 2" xfId="1249" xr:uid="{00000000-0005-0000-0000-000093090000}"/>
    <cellStyle name="Comma 2 8 2 5 2 2 2" xfId="3924" xr:uid="{00000000-0005-0000-0000-000094090000}"/>
    <cellStyle name="Comma 2 8 2 5 2 3" xfId="3923" xr:uid="{00000000-0005-0000-0000-000095090000}"/>
    <cellStyle name="Comma 2 8 2 5 3" xfId="1250" xr:uid="{00000000-0005-0000-0000-000096090000}"/>
    <cellStyle name="Comma 2 8 2 5 3 2" xfId="3925" xr:uid="{00000000-0005-0000-0000-000097090000}"/>
    <cellStyle name="Comma 2 8 2 5 4" xfId="1251" xr:uid="{00000000-0005-0000-0000-000098090000}"/>
    <cellStyle name="Comma 2 8 2 5 4 2" xfId="3926" xr:uid="{00000000-0005-0000-0000-000099090000}"/>
    <cellStyle name="Comma 2 8 2 5 5" xfId="3922" xr:uid="{00000000-0005-0000-0000-00009A090000}"/>
    <cellStyle name="Comma 2 8 2 6" xfId="1252" xr:uid="{00000000-0005-0000-0000-00009B090000}"/>
    <cellStyle name="Comma 2 8 2 6 2" xfId="1253" xr:uid="{00000000-0005-0000-0000-00009C090000}"/>
    <cellStyle name="Comma 2 8 2 6 2 2" xfId="3928" xr:uid="{00000000-0005-0000-0000-00009D090000}"/>
    <cellStyle name="Comma 2 8 2 6 3" xfId="1254" xr:uid="{00000000-0005-0000-0000-00009E090000}"/>
    <cellStyle name="Comma 2 8 2 6 3 2" xfId="3929" xr:uid="{00000000-0005-0000-0000-00009F090000}"/>
    <cellStyle name="Comma 2 8 2 6 4" xfId="3927" xr:uid="{00000000-0005-0000-0000-0000A0090000}"/>
    <cellStyle name="Comma 2 8 2 7" xfId="1255" xr:uid="{00000000-0005-0000-0000-0000A1090000}"/>
    <cellStyle name="Comma 2 8 2 7 2" xfId="1256" xr:uid="{00000000-0005-0000-0000-0000A2090000}"/>
    <cellStyle name="Comma 2 8 2 7 2 2" xfId="3931" xr:uid="{00000000-0005-0000-0000-0000A3090000}"/>
    <cellStyle name="Comma 2 8 2 7 3" xfId="3930" xr:uid="{00000000-0005-0000-0000-0000A4090000}"/>
    <cellStyle name="Comma 2 8 2 8" xfId="1257" xr:uid="{00000000-0005-0000-0000-0000A5090000}"/>
    <cellStyle name="Comma 2 8 2 8 2" xfId="3932" xr:uid="{00000000-0005-0000-0000-0000A6090000}"/>
    <cellStyle name="Comma 2 8 2 9" xfId="1258" xr:uid="{00000000-0005-0000-0000-0000A7090000}"/>
    <cellStyle name="Comma 2 8 2 9 2" xfId="3933" xr:uid="{00000000-0005-0000-0000-0000A8090000}"/>
    <cellStyle name="Comma 2 8 3" xfId="1259" xr:uid="{00000000-0005-0000-0000-0000A9090000}"/>
    <cellStyle name="Comma 2 8 3 2" xfId="1260" xr:uid="{00000000-0005-0000-0000-0000AA090000}"/>
    <cellStyle name="Comma 2 8 3 2 2" xfId="1261" xr:uid="{00000000-0005-0000-0000-0000AB090000}"/>
    <cellStyle name="Comma 2 8 3 2 2 2" xfId="3936" xr:uid="{00000000-0005-0000-0000-0000AC090000}"/>
    <cellStyle name="Comma 2 8 3 2 3" xfId="3935" xr:uid="{00000000-0005-0000-0000-0000AD090000}"/>
    <cellStyle name="Comma 2 8 3 3" xfId="1262" xr:uid="{00000000-0005-0000-0000-0000AE090000}"/>
    <cellStyle name="Comma 2 8 3 3 2" xfId="3937" xr:uid="{00000000-0005-0000-0000-0000AF090000}"/>
    <cellStyle name="Comma 2 8 3 4" xfId="1263" xr:uid="{00000000-0005-0000-0000-0000B0090000}"/>
    <cellStyle name="Comma 2 8 3 4 2" xfId="3938" xr:uid="{00000000-0005-0000-0000-0000B1090000}"/>
    <cellStyle name="Comma 2 8 3 5" xfId="3934" xr:uid="{00000000-0005-0000-0000-0000B2090000}"/>
    <cellStyle name="Comma 2 8 4" xfId="1264" xr:uid="{00000000-0005-0000-0000-0000B3090000}"/>
    <cellStyle name="Comma 2 8 4 2" xfId="1265" xr:uid="{00000000-0005-0000-0000-0000B4090000}"/>
    <cellStyle name="Comma 2 8 4 2 2" xfId="1266" xr:uid="{00000000-0005-0000-0000-0000B5090000}"/>
    <cellStyle name="Comma 2 8 4 2 2 2" xfId="3941" xr:uid="{00000000-0005-0000-0000-0000B6090000}"/>
    <cellStyle name="Comma 2 8 4 2 3" xfId="3940" xr:uid="{00000000-0005-0000-0000-0000B7090000}"/>
    <cellStyle name="Comma 2 8 4 3" xfId="1267" xr:uid="{00000000-0005-0000-0000-0000B8090000}"/>
    <cellStyle name="Comma 2 8 4 3 2" xfId="3942" xr:uid="{00000000-0005-0000-0000-0000B9090000}"/>
    <cellStyle name="Comma 2 8 4 4" xfId="1268" xr:uid="{00000000-0005-0000-0000-0000BA090000}"/>
    <cellStyle name="Comma 2 8 4 4 2" xfId="3943" xr:uid="{00000000-0005-0000-0000-0000BB090000}"/>
    <cellStyle name="Comma 2 8 4 5" xfId="3939" xr:uid="{00000000-0005-0000-0000-0000BC090000}"/>
    <cellStyle name="Comma 2 8 5" xfId="1269" xr:uid="{00000000-0005-0000-0000-0000BD090000}"/>
    <cellStyle name="Comma 2 8 5 2" xfId="1270" xr:uid="{00000000-0005-0000-0000-0000BE090000}"/>
    <cellStyle name="Comma 2 8 5 2 2" xfId="1271" xr:uid="{00000000-0005-0000-0000-0000BF090000}"/>
    <cellStyle name="Comma 2 8 5 2 2 2" xfId="3946" xr:uid="{00000000-0005-0000-0000-0000C0090000}"/>
    <cellStyle name="Comma 2 8 5 2 3" xfId="3945" xr:uid="{00000000-0005-0000-0000-0000C1090000}"/>
    <cellStyle name="Comma 2 8 5 3" xfId="1272" xr:uid="{00000000-0005-0000-0000-0000C2090000}"/>
    <cellStyle name="Comma 2 8 5 3 2" xfId="3947" xr:uid="{00000000-0005-0000-0000-0000C3090000}"/>
    <cellStyle name="Comma 2 8 5 4" xfId="1273" xr:uid="{00000000-0005-0000-0000-0000C4090000}"/>
    <cellStyle name="Comma 2 8 5 4 2" xfId="3948" xr:uid="{00000000-0005-0000-0000-0000C5090000}"/>
    <cellStyle name="Comma 2 8 5 5" xfId="3944" xr:uid="{00000000-0005-0000-0000-0000C6090000}"/>
    <cellStyle name="Comma 2 8 6" xfId="1274" xr:uid="{00000000-0005-0000-0000-0000C7090000}"/>
    <cellStyle name="Comma 2 8 6 2" xfId="1275" xr:uid="{00000000-0005-0000-0000-0000C8090000}"/>
    <cellStyle name="Comma 2 8 6 2 2" xfId="1276" xr:uid="{00000000-0005-0000-0000-0000C9090000}"/>
    <cellStyle name="Comma 2 8 6 2 2 2" xfId="3951" xr:uid="{00000000-0005-0000-0000-0000CA090000}"/>
    <cellStyle name="Comma 2 8 6 2 3" xfId="3950" xr:uid="{00000000-0005-0000-0000-0000CB090000}"/>
    <cellStyle name="Comma 2 8 6 3" xfId="1277" xr:uid="{00000000-0005-0000-0000-0000CC090000}"/>
    <cellStyle name="Comma 2 8 6 3 2" xfId="3952" xr:uid="{00000000-0005-0000-0000-0000CD090000}"/>
    <cellStyle name="Comma 2 8 6 4" xfId="1278" xr:uid="{00000000-0005-0000-0000-0000CE090000}"/>
    <cellStyle name="Comma 2 8 6 4 2" xfId="3953" xr:uid="{00000000-0005-0000-0000-0000CF090000}"/>
    <cellStyle name="Comma 2 8 6 5" xfId="3949" xr:uid="{00000000-0005-0000-0000-0000D0090000}"/>
    <cellStyle name="Comma 2 8 7" xfId="1279" xr:uid="{00000000-0005-0000-0000-0000D1090000}"/>
    <cellStyle name="Comma 2 8 7 2" xfId="1280" xr:uid="{00000000-0005-0000-0000-0000D2090000}"/>
    <cellStyle name="Comma 2 8 7 2 2" xfId="3955" xr:uid="{00000000-0005-0000-0000-0000D3090000}"/>
    <cellStyle name="Comma 2 8 7 3" xfId="1281" xr:uid="{00000000-0005-0000-0000-0000D4090000}"/>
    <cellStyle name="Comma 2 8 7 3 2" xfId="3956" xr:uid="{00000000-0005-0000-0000-0000D5090000}"/>
    <cellStyle name="Comma 2 8 7 4" xfId="3954" xr:uid="{00000000-0005-0000-0000-0000D6090000}"/>
    <cellStyle name="Comma 2 8 8" xfId="1282" xr:uid="{00000000-0005-0000-0000-0000D7090000}"/>
    <cellStyle name="Comma 2 8 8 2" xfId="1283" xr:uid="{00000000-0005-0000-0000-0000D8090000}"/>
    <cellStyle name="Comma 2 8 8 2 2" xfId="3958" xr:uid="{00000000-0005-0000-0000-0000D9090000}"/>
    <cellStyle name="Comma 2 8 8 3" xfId="3957" xr:uid="{00000000-0005-0000-0000-0000DA090000}"/>
    <cellStyle name="Comma 2 8 9" xfId="1284" xr:uid="{00000000-0005-0000-0000-0000DB090000}"/>
    <cellStyle name="Comma 2 8 9 2" xfId="3959" xr:uid="{00000000-0005-0000-0000-0000DC090000}"/>
    <cellStyle name="Comma 2 9" xfId="1285" xr:uid="{00000000-0005-0000-0000-0000DD090000}"/>
    <cellStyle name="Comma 2 9 10" xfId="3960" xr:uid="{00000000-0005-0000-0000-0000DE090000}"/>
    <cellStyle name="Comma 2 9 2" xfId="1286" xr:uid="{00000000-0005-0000-0000-0000DF090000}"/>
    <cellStyle name="Comma 2 9 2 2" xfId="1287" xr:uid="{00000000-0005-0000-0000-0000E0090000}"/>
    <cellStyle name="Comma 2 9 2 2 2" xfId="1288" xr:uid="{00000000-0005-0000-0000-0000E1090000}"/>
    <cellStyle name="Comma 2 9 2 2 2 2" xfId="3963" xr:uid="{00000000-0005-0000-0000-0000E2090000}"/>
    <cellStyle name="Comma 2 9 2 2 3" xfId="3962" xr:uid="{00000000-0005-0000-0000-0000E3090000}"/>
    <cellStyle name="Comma 2 9 2 3" xfId="1289" xr:uid="{00000000-0005-0000-0000-0000E4090000}"/>
    <cellStyle name="Comma 2 9 2 3 2" xfId="3964" xr:uid="{00000000-0005-0000-0000-0000E5090000}"/>
    <cellStyle name="Comma 2 9 2 4" xfId="1290" xr:uid="{00000000-0005-0000-0000-0000E6090000}"/>
    <cellStyle name="Comma 2 9 2 4 2" xfId="3965" xr:uid="{00000000-0005-0000-0000-0000E7090000}"/>
    <cellStyle name="Comma 2 9 2 5" xfId="3961" xr:uid="{00000000-0005-0000-0000-0000E8090000}"/>
    <cellStyle name="Comma 2 9 3" xfId="1291" xr:uid="{00000000-0005-0000-0000-0000E9090000}"/>
    <cellStyle name="Comma 2 9 3 2" xfId="1292" xr:uid="{00000000-0005-0000-0000-0000EA090000}"/>
    <cellStyle name="Comma 2 9 3 2 2" xfId="1293" xr:uid="{00000000-0005-0000-0000-0000EB090000}"/>
    <cellStyle name="Comma 2 9 3 2 2 2" xfId="3968" xr:uid="{00000000-0005-0000-0000-0000EC090000}"/>
    <cellStyle name="Comma 2 9 3 2 3" xfId="3967" xr:uid="{00000000-0005-0000-0000-0000ED090000}"/>
    <cellStyle name="Comma 2 9 3 3" xfId="1294" xr:uid="{00000000-0005-0000-0000-0000EE090000}"/>
    <cellStyle name="Comma 2 9 3 3 2" xfId="3969" xr:uid="{00000000-0005-0000-0000-0000EF090000}"/>
    <cellStyle name="Comma 2 9 3 4" xfId="1295" xr:uid="{00000000-0005-0000-0000-0000F0090000}"/>
    <cellStyle name="Comma 2 9 3 4 2" xfId="3970" xr:uid="{00000000-0005-0000-0000-0000F1090000}"/>
    <cellStyle name="Comma 2 9 3 5" xfId="3966" xr:uid="{00000000-0005-0000-0000-0000F2090000}"/>
    <cellStyle name="Comma 2 9 4" xfId="1296" xr:uid="{00000000-0005-0000-0000-0000F3090000}"/>
    <cellStyle name="Comma 2 9 4 2" xfId="1297" xr:uid="{00000000-0005-0000-0000-0000F4090000}"/>
    <cellStyle name="Comma 2 9 4 2 2" xfId="1298" xr:uid="{00000000-0005-0000-0000-0000F5090000}"/>
    <cellStyle name="Comma 2 9 4 2 2 2" xfId="3973" xr:uid="{00000000-0005-0000-0000-0000F6090000}"/>
    <cellStyle name="Comma 2 9 4 2 3" xfId="3972" xr:uid="{00000000-0005-0000-0000-0000F7090000}"/>
    <cellStyle name="Comma 2 9 4 3" xfId="1299" xr:uid="{00000000-0005-0000-0000-0000F8090000}"/>
    <cellStyle name="Comma 2 9 4 3 2" xfId="3974" xr:uid="{00000000-0005-0000-0000-0000F9090000}"/>
    <cellStyle name="Comma 2 9 4 4" xfId="1300" xr:uid="{00000000-0005-0000-0000-0000FA090000}"/>
    <cellStyle name="Comma 2 9 4 4 2" xfId="3975" xr:uid="{00000000-0005-0000-0000-0000FB090000}"/>
    <cellStyle name="Comma 2 9 4 5" xfId="3971" xr:uid="{00000000-0005-0000-0000-0000FC090000}"/>
    <cellStyle name="Comma 2 9 5" xfId="1301" xr:uid="{00000000-0005-0000-0000-0000FD090000}"/>
    <cellStyle name="Comma 2 9 5 2" xfId="1302" xr:uid="{00000000-0005-0000-0000-0000FE090000}"/>
    <cellStyle name="Comma 2 9 5 2 2" xfId="1303" xr:uid="{00000000-0005-0000-0000-0000FF090000}"/>
    <cellStyle name="Comma 2 9 5 2 2 2" xfId="3978" xr:uid="{00000000-0005-0000-0000-0000000A0000}"/>
    <cellStyle name="Comma 2 9 5 2 3" xfId="3977" xr:uid="{00000000-0005-0000-0000-0000010A0000}"/>
    <cellStyle name="Comma 2 9 5 3" xfId="1304" xr:uid="{00000000-0005-0000-0000-0000020A0000}"/>
    <cellStyle name="Comma 2 9 5 3 2" xfId="3979" xr:uid="{00000000-0005-0000-0000-0000030A0000}"/>
    <cellStyle name="Comma 2 9 5 4" xfId="1305" xr:uid="{00000000-0005-0000-0000-0000040A0000}"/>
    <cellStyle name="Comma 2 9 5 4 2" xfId="3980" xr:uid="{00000000-0005-0000-0000-0000050A0000}"/>
    <cellStyle name="Comma 2 9 5 5" xfId="3976" xr:uid="{00000000-0005-0000-0000-0000060A0000}"/>
    <cellStyle name="Comma 2 9 6" xfId="1306" xr:uid="{00000000-0005-0000-0000-0000070A0000}"/>
    <cellStyle name="Comma 2 9 6 2" xfId="1307" xr:uid="{00000000-0005-0000-0000-0000080A0000}"/>
    <cellStyle name="Comma 2 9 6 2 2" xfId="3982" xr:uid="{00000000-0005-0000-0000-0000090A0000}"/>
    <cellStyle name="Comma 2 9 6 3" xfId="1308" xr:uid="{00000000-0005-0000-0000-00000A0A0000}"/>
    <cellStyle name="Comma 2 9 6 3 2" xfId="3983" xr:uid="{00000000-0005-0000-0000-00000B0A0000}"/>
    <cellStyle name="Comma 2 9 6 4" xfId="3981" xr:uid="{00000000-0005-0000-0000-00000C0A0000}"/>
    <cellStyle name="Comma 2 9 7" xfId="1309" xr:uid="{00000000-0005-0000-0000-00000D0A0000}"/>
    <cellStyle name="Comma 2 9 7 2" xfId="1310" xr:uid="{00000000-0005-0000-0000-00000E0A0000}"/>
    <cellStyle name="Comma 2 9 7 2 2" xfId="3985" xr:uid="{00000000-0005-0000-0000-00000F0A0000}"/>
    <cellStyle name="Comma 2 9 7 3" xfId="3984" xr:uid="{00000000-0005-0000-0000-0000100A0000}"/>
    <cellStyle name="Comma 2 9 8" xfId="1311" xr:uid="{00000000-0005-0000-0000-0000110A0000}"/>
    <cellStyle name="Comma 2 9 8 2" xfId="3986" xr:uid="{00000000-0005-0000-0000-0000120A0000}"/>
    <cellStyle name="Comma 2 9 9" xfId="1312" xr:uid="{00000000-0005-0000-0000-0000130A0000}"/>
    <cellStyle name="Comma 2 9 9 2" xfId="3987" xr:uid="{00000000-0005-0000-0000-0000140A0000}"/>
    <cellStyle name="Comma 3" xfId="77" xr:uid="{00000000-0005-0000-0000-0000150A0000}"/>
    <cellStyle name="Comma 3 10" xfId="1314" xr:uid="{00000000-0005-0000-0000-0000160A0000}"/>
    <cellStyle name="Comma 3 10 2" xfId="1315" xr:uid="{00000000-0005-0000-0000-0000170A0000}"/>
    <cellStyle name="Comma 3 10 2 2" xfId="3990" xr:uid="{00000000-0005-0000-0000-0000180A0000}"/>
    <cellStyle name="Comma 3 10 3" xfId="1316" xr:uid="{00000000-0005-0000-0000-0000190A0000}"/>
    <cellStyle name="Comma 3 10 3 2" xfId="3991" xr:uid="{00000000-0005-0000-0000-00001A0A0000}"/>
    <cellStyle name="Comma 3 10 4" xfId="3989" xr:uid="{00000000-0005-0000-0000-00001B0A0000}"/>
    <cellStyle name="Comma 3 11" xfId="1317" xr:uid="{00000000-0005-0000-0000-00001C0A0000}"/>
    <cellStyle name="Comma 3 11 2" xfId="1318" xr:uid="{00000000-0005-0000-0000-00001D0A0000}"/>
    <cellStyle name="Comma 3 11 2 2" xfId="3993" xr:uid="{00000000-0005-0000-0000-00001E0A0000}"/>
    <cellStyle name="Comma 3 11 3" xfId="3992" xr:uid="{00000000-0005-0000-0000-00001F0A0000}"/>
    <cellStyle name="Comma 3 12" xfId="1319" xr:uid="{00000000-0005-0000-0000-0000200A0000}"/>
    <cellStyle name="Comma 3 12 2" xfId="3994" xr:uid="{00000000-0005-0000-0000-0000210A0000}"/>
    <cellStyle name="Comma 3 13" xfId="1320" xr:uid="{00000000-0005-0000-0000-0000220A0000}"/>
    <cellStyle name="Comma 3 13 2" xfId="3995" xr:uid="{00000000-0005-0000-0000-0000230A0000}"/>
    <cellStyle name="Comma 3 14" xfId="1321" xr:uid="{00000000-0005-0000-0000-0000240A0000}"/>
    <cellStyle name="Comma 3 14 2" xfId="3996" xr:uid="{00000000-0005-0000-0000-0000250A0000}"/>
    <cellStyle name="Comma 3 15" xfId="2595" xr:uid="{00000000-0005-0000-0000-0000260A0000}"/>
    <cellStyle name="Comma 3 15 2" xfId="5230" xr:uid="{00000000-0005-0000-0000-0000270A0000}"/>
    <cellStyle name="Comma 3 16" xfId="2655" xr:uid="{00000000-0005-0000-0000-0000280A0000}"/>
    <cellStyle name="Comma 3 16 2" xfId="5284" xr:uid="{00000000-0005-0000-0000-0000290A0000}"/>
    <cellStyle name="Comma 3 17" xfId="1313" xr:uid="{00000000-0005-0000-0000-00002A0A0000}"/>
    <cellStyle name="Comma 3 17 2" xfId="3988" xr:uid="{00000000-0005-0000-0000-00002B0A0000}"/>
    <cellStyle name="Comma 3 18" xfId="2765" xr:uid="{00000000-0005-0000-0000-00002C0A0000}"/>
    <cellStyle name="Comma 3 2" xfId="90" xr:uid="{00000000-0005-0000-0000-00002D0A0000}"/>
    <cellStyle name="Comma 3 2 10" xfId="1323" xr:uid="{00000000-0005-0000-0000-00002E0A0000}"/>
    <cellStyle name="Comma 3 2 10 2" xfId="3998" xr:uid="{00000000-0005-0000-0000-00002F0A0000}"/>
    <cellStyle name="Comma 3 2 11" xfId="2608" xr:uid="{00000000-0005-0000-0000-0000300A0000}"/>
    <cellStyle name="Comma 3 2 11 2" xfId="5243" xr:uid="{00000000-0005-0000-0000-0000310A0000}"/>
    <cellStyle name="Comma 3 2 12" xfId="2668" xr:uid="{00000000-0005-0000-0000-0000320A0000}"/>
    <cellStyle name="Comma 3 2 12 2" xfId="5297" xr:uid="{00000000-0005-0000-0000-0000330A0000}"/>
    <cellStyle name="Comma 3 2 13" xfId="1322" xr:uid="{00000000-0005-0000-0000-0000340A0000}"/>
    <cellStyle name="Comma 3 2 13 2" xfId="3997" xr:uid="{00000000-0005-0000-0000-0000350A0000}"/>
    <cellStyle name="Comma 3 2 14" xfId="2778" xr:uid="{00000000-0005-0000-0000-0000360A0000}"/>
    <cellStyle name="Comma 3 2 2" xfId="119" xr:uid="{00000000-0005-0000-0000-0000370A0000}"/>
    <cellStyle name="Comma 3 2 2 10" xfId="2636" xr:uid="{00000000-0005-0000-0000-0000380A0000}"/>
    <cellStyle name="Comma 3 2 2 10 2" xfId="5270" xr:uid="{00000000-0005-0000-0000-0000390A0000}"/>
    <cellStyle name="Comma 3 2 2 11" xfId="2695" xr:uid="{00000000-0005-0000-0000-00003A0A0000}"/>
    <cellStyle name="Comma 3 2 2 11 2" xfId="5324" xr:uid="{00000000-0005-0000-0000-00003B0A0000}"/>
    <cellStyle name="Comma 3 2 2 12" xfId="1324" xr:uid="{00000000-0005-0000-0000-00003C0A0000}"/>
    <cellStyle name="Comma 3 2 2 12 2" xfId="3999" xr:uid="{00000000-0005-0000-0000-00003D0A0000}"/>
    <cellStyle name="Comma 3 2 2 13" xfId="2805" xr:uid="{00000000-0005-0000-0000-00003E0A0000}"/>
    <cellStyle name="Comma 3 2 2 2" xfId="173" xr:uid="{00000000-0005-0000-0000-00003F0A0000}"/>
    <cellStyle name="Comma 3 2 2 2 2" xfId="1326" xr:uid="{00000000-0005-0000-0000-0000400A0000}"/>
    <cellStyle name="Comma 3 2 2 2 2 2" xfId="1327" xr:uid="{00000000-0005-0000-0000-0000410A0000}"/>
    <cellStyle name="Comma 3 2 2 2 2 2 2" xfId="4002" xr:uid="{00000000-0005-0000-0000-0000420A0000}"/>
    <cellStyle name="Comma 3 2 2 2 2 3" xfId="4001" xr:uid="{00000000-0005-0000-0000-0000430A0000}"/>
    <cellStyle name="Comma 3 2 2 2 3" xfId="1328" xr:uid="{00000000-0005-0000-0000-0000440A0000}"/>
    <cellStyle name="Comma 3 2 2 2 3 2" xfId="4003" xr:uid="{00000000-0005-0000-0000-0000450A0000}"/>
    <cellStyle name="Comma 3 2 2 2 4" xfId="1329" xr:uid="{00000000-0005-0000-0000-0000460A0000}"/>
    <cellStyle name="Comma 3 2 2 2 4 2" xfId="4004" xr:uid="{00000000-0005-0000-0000-0000470A0000}"/>
    <cellStyle name="Comma 3 2 2 2 5" xfId="2749" xr:uid="{00000000-0005-0000-0000-0000480A0000}"/>
    <cellStyle name="Comma 3 2 2 2 5 2" xfId="5378" xr:uid="{00000000-0005-0000-0000-0000490A0000}"/>
    <cellStyle name="Comma 3 2 2 2 6" xfId="1325" xr:uid="{00000000-0005-0000-0000-00004A0A0000}"/>
    <cellStyle name="Comma 3 2 2 2 6 2" xfId="4000" xr:uid="{00000000-0005-0000-0000-00004B0A0000}"/>
    <cellStyle name="Comma 3 2 2 2 7" xfId="2859" xr:uid="{00000000-0005-0000-0000-00004C0A0000}"/>
    <cellStyle name="Comma 3 2 2 3" xfId="1330" xr:uid="{00000000-0005-0000-0000-00004D0A0000}"/>
    <cellStyle name="Comma 3 2 2 3 2" xfId="1331" xr:uid="{00000000-0005-0000-0000-00004E0A0000}"/>
    <cellStyle name="Comma 3 2 2 3 2 2" xfId="1332" xr:uid="{00000000-0005-0000-0000-00004F0A0000}"/>
    <cellStyle name="Comma 3 2 2 3 2 2 2" xfId="4007" xr:uid="{00000000-0005-0000-0000-0000500A0000}"/>
    <cellStyle name="Comma 3 2 2 3 2 3" xfId="4006" xr:uid="{00000000-0005-0000-0000-0000510A0000}"/>
    <cellStyle name="Comma 3 2 2 3 3" xfId="1333" xr:uid="{00000000-0005-0000-0000-0000520A0000}"/>
    <cellStyle name="Comma 3 2 2 3 3 2" xfId="4008" xr:uid="{00000000-0005-0000-0000-0000530A0000}"/>
    <cellStyle name="Comma 3 2 2 3 4" xfId="1334" xr:uid="{00000000-0005-0000-0000-0000540A0000}"/>
    <cellStyle name="Comma 3 2 2 3 4 2" xfId="4009" xr:uid="{00000000-0005-0000-0000-0000550A0000}"/>
    <cellStyle name="Comma 3 2 2 3 5" xfId="4005" xr:uid="{00000000-0005-0000-0000-0000560A0000}"/>
    <cellStyle name="Comma 3 2 2 4" xfId="1335" xr:uid="{00000000-0005-0000-0000-0000570A0000}"/>
    <cellStyle name="Comma 3 2 2 4 2" xfId="1336" xr:uid="{00000000-0005-0000-0000-0000580A0000}"/>
    <cellStyle name="Comma 3 2 2 4 2 2" xfId="1337" xr:uid="{00000000-0005-0000-0000-0000590A0000}"/>
    <cellStyle name="Comma 3 2 2 4 2 2 2" xfId="4012" xr:uid="{00000000-0005-0000-0000-00005A0A0000}"/>
    <cellStyle name="Comma 3 2 2 4 2 3" xfId="4011" xr:uid="{00000000-0005-0000-0000-00005B0A0000}"/>
    <cellStyle name="Comma 3 2 2 4 3" xfId="1338" xr:uid="{00000000-0005-0000-0000-00005C0A0000}"/>
    <cellStyle name="Comma 3 2 2 4 3 2" xfId="4013" xr:uid="{00000000-0005-0000-0000-00005D0A0000}"/>
    <cellStyle name="Comma 3 2 2 4 4" xfId="1339" xr:uid="{00000000-0005-0000-0000-00005E0A0000}"/>
    <cellStyle name="Comma 3 2 2 4 4 2" xfId="4014" xr:uid="{00000000-0005-0000-0000-00005F0A0000}"/>
    <cellStyle name="Comma 3 2 2 4 5" xfId="4010" xr:uid="{00000000-0005-0000-0000-0000600A0000}"/>
    <cellStyle name="Comma 3 2 2 5" xfId="1340" xr:uid="{00000000-0005-0000-0000-0000610A0000}"/>
    <cellStyle name="Comma 3 2 2 5 2" xfId="1341" xr:uid="{00000000-0005-0000-0000-0000620A0000}"/>
    <cellStyle name="Comma 3 2 2 5 2 2" xfId="1342" xr:uid="{00000000-0005-0000-0000-0000630A0000}"/>
    <cellStyle name="Comma 3 2 2 5 2 2 2" xfId="4017" xr:uid="{00000000-0005-0000-0000-0000640A0000}"/>
    <cellStyle name="Comma 3 2 2 5 2 3" xfId="4016" xr:uid="{00000000-0005-0000-0000-0000650A0000}"/>
    <cellStyle name="Comma 3 2 2 5 3" xfId="1343" xr:uid="{00000000-0005-0000-0000-0000660A0000}"/>
    <cellStyle name="Comma 3 2 2 5 3 2" xfId="4018" xr:uid="{00000000-0005-0000-0000-0000670A0000}"/>
    <cellStyle name="Comma 3 2 2 5 4" xfId="1344" xr:uid="{00000000-0005-0000-0000-0000680A0000}"/>
    <cellStyle name="Comma 3 2 2 5 4 2" xfId="4019" xr:uid="{00000000-0005-0000-0000-0000690A0000}"/>
    <cellStyle name="Comma 3 2 2 5 5" xfId="4015" xr:uid="{00000000-0005-0000-0000-00006A0A0000}"/>
    <cellStyle name="Comma 3 2 2 6" xfId="1345" xr:uid="{00000000-0005-0000-0000-00006B0A0000}"/>
    <cellStyle name="Comma 3 2 2 6 2" xfId="1346" xr:uid="{00000000-0005-0000-0000-00006C0A0000}"/>
    <cellStyle name="Comma 3 2 2 6 2 2" xfId="4021" xr:uid="{00000000-0005-0000-0000-00006D0A0000}"/>
    <cellStyle name="Comma 3 2 2 6 3" xfId="1347" xr:uid="{00000000-0005-0000-0000-00006E0A0000}"/>
    <cellStyle name="Comma 3 2 2 6 3 2" xfId="4022" xr:uid="{00000000-0005-0000-0000-00006F0A0000}"/>
    <cellStyle name="Comma 3 2 2 6 4" xfId="4020" xr:uid="{00000000-0005-0000-0000-0000700A0000}"/>
    <cellStyle name="Comma 3 2 2 7" xfId="1348" xr:uid="{00000000-0005-0000-0000-0000710A0000}"/>
    <cellStyle name="Comma 3 2 2 7 2" xfId="1349" xr:uid="{00000000-0005-0000-0000-0000720A0000}"/>
    <cellStyle name="Comma 3 2 2 7 2 2" xfId="4024" xr:uid="{00000000-0005-0000-0000-0000730A0000}"/>
    <cellStyle name="Comma 3 2 2 7 3" xfId="4023" xr:uid="{00000000-0005-0000-0000-0000740A0000}"/>
    <cellStyle name="Comma 3 2 2 8" xfId="1350" xr:uid="{00000000-0005-0000-0000-0000750A0000}"/>
    <cellStyle name="Comma 3 2 2 8 2" xfId="4025" xr:uid="{00000000-0005-0000-0000-0000760A0000}"/>
    <cellStyle name="Comma 3 2 2 9" xfId="1351" xr:uid="{00000000-0005-0000-0000-0000770A0000}"/>
    <cellStyle name="Comma 3 2 2 9 2" xfId="4026" xr:uid="{00000000-0005-0000-0000-0000780A0000}"/>
    <cellStyle name="Comma 3 2 3" xfId="146" xr:uid="{00000000-0005-0000-0000-0000790A0000}"/>
    <cellStyle name="Comma 3 2 3 2" xfId="1353" xr:uid="{00000000-0005-0000-0000-00007A0A0000}"/>
    <cellStyle name="Comma 3 2 3 2 2" xfId="1354" xr:uid="{00000000-0005-0000-0000-00007B0A0000}"/>
    <cellStyle name="Comma 3 2 3 2 2 2" xfId="4029" xr:uid="{00000000-0005-0000-0000-00007C0A0000}"/>
    <cellStyle name="Comma 3 2 3 2 3" xfId="4028" xr:uid="{00000000-0005-0000-0000-00007D0A0000}"/>
    <cellStyle name="Comma 3 2 3 3" xfId="1355" xr:uid="{00000000-0005-0000-0000-00007E0A0000}"/>
    <cellStyle name="Comma 3 2 3 3 2" xfId="4030" xr:uid="{00000000-0005-0000-0000-00007F0A0000}"/>
    <cellStyle name="Comma 3 2 3 4" xfId="1356" xr:uid="{00000000-0005-0000-0000-0000800A0000}"/>
    <cellStyle name="Comma 3 2 3 4 2" xfId="4031" xr:uid="{00000000-0005-0000-0000-0000810A0000}"/>
    <cellStyle name="Comma 3 2 3 5" xfId="2722" xr:uid="{00000000-0005-0000-0000-0000820A0000}"/>
    <cellStyle name="Comma 3 2 3 5 2" xfId="5351" xr:uid="{00000000-0005-0000-0000-0000830A0000}"/>
    <cellStyle name="Comma 3 2 3 6" xfId="1352" xr:uid="{00000000-0005-0000-0000-0000840A0000}"/>
    <cellStyle name="Comma 3 2 3 6 2" xfId="4027" xr:uid="{00000000-0005-0000-0000-0000850A0000}"/>
    <cellStyle name="Comma 3 2 3 7" xfId="2832" xr:uid="{00000000-0005-0000-0000-0000860A0000}"/>
    <cellStyle name="Comma 3 2 4" xfId="1357" xr:uid="{00000000-0005-0000-0000-0000870A0000}"/>
    <cellStyle name="Comma 3 2 4 2" xfId="1358" xr:uid="{00000000-0005-0000-0000-0000880A0000}"/>
    <cellStyle name="Comma 3 2 4 2 2" xfId="1359" xr:uid="{00000000-0005-0000-0000-0000890A0000}"/>
    <cellStyle name="Comma 3 2 4 2 2 2" xfId="4034" xr:uid="{00000000-0005-0000-0000-00008A0A0000}"/>
    <cellStyle name="Comma 3 2 4 2 3" xfId="4033" xr:uid="{00000000-0005-0000-0000-00008B0A0000}"/>
    <cellStyle name="Comma 3 2 4 3" xfId="1360" xr:uid="{00000000-0005-0000-0000-00008C0A0000}"/>
    <cellStyle name="Comma 3 2 4 3 2" xfId="4035" xr:uid="{00000000-0005-0000-0000-00008D0A0000}"/>
    <cellStyle name="Comma 3 2 4 4" xfId="1361" xr:uid="{00000000-0005-0000-0000-00008E0A0000}"/>
    <cellStyle name="Comma 3 2 4 4 2" xfId="4036" xr:uid="{00000000-0005-0000-0000-00008F0A0000}"/>
    <cellStyle name="Comma 3 2 4 5" xfId="4032" xr:uid="{00000000-0005-0000-0000-0000900A0000}"/>
    <cellStyle name="Comma 3 2 5" xfId="1362" xr:uid="{00000000-0005-0000-0000-0000910A0000}"/>
    <cellStyle name="Comma 3 2 5 2" xfId="1363" xr:uid="{00000000-0005-0000-0000-0000920A0000}"/>
    <cellStyle name="Comma 3 2 5 2 2" xfId="1364" xr:uid="{00000000-0005-0000-0000-0000930A0000}"/>
    <cellStyle name="Comma 3 2 5 2 2 2" xfId="4039" xr:uid="{00000000-0005-0000-0000-0000940A0000}"/>
    <cellStyle name="Comma 3 2 5 2 3" xfId="4038" xr:uid="{00000000-0005-0000-0000-0000950A0000}"/>
    <cellStyle name="Comma 3 2 5 3" xfId="1365" xr:uid="{00000000-0005-0000-0000-0000960A0000}"/>
    <cellStyle name="Comma 3 2 5 3 2" xfId="4040" xr:uid="{00000000-0005-0000-0000-0000970A0000}"/>
    <cellStyle name="Comma 3 2 5 4" xfId="1366" xr:uid="{00000000-0005-0000-0000-0000980A0000}"/>
    <cellStyle name="Comma 3 2 5 4 2" xfId="4041" xr:uid="{00000000-0005-0000-0000-0000990A0000}"/>
    <cellStyle name="Comma 3 2 5 5" xfId="4037" xr:uid="{00000000-0005-0000-0000-00009A0A0000}"/>
    <cellStyle name="Comma 3 2 6" xfId="1367" xr:uid="{00000000-0005-0000-0000-00009B0A0000}"/>
    <cellStyle name="Comma 3 2 6 2" xfId="1368" xr:uid="{00000000-0005-0000-0000-00009C0A0000}"/>
    <cellStyle name="Comma 3 2 6 2 2" xfId="1369" xr:uid="{00000000-0005-0000-0000-00009D0A0000}"/>
    <cellStyle name="Comma 3 2 6 2 2 2" xfId="4044" xr:uid="{00000000-0005-0000-0000-00009E0A0000}"/>
    <cellStyle name="Comma 3 2 6 2 3" xfId="4043" xr:uid="{00000000-0005-0000-0000-00009F0A0000}"/>
    <cellStyle name="Comma 3 2 6 3" xfId="1370" xr:uid="{00000000-0005-0000-0000-0000A00A0000}"/>
    <cellStyle name="Comma 3 2 6 3 2" xfId="4045" xr:uid="{00000000-0005-0000-0000-0000A10A0000}"/>
    <cellStyle name="Comma 3 2 6 4" xfId="1371" xr:uid="{00000000-0005-0000-0000-0000A20A0000}"/>
    <cellStyle name="Comma 3 2 6 4 2" xfId="4046" xr:uid="{00000000-0005-0000-0000-0000A30A0000}"/>
    <cellStyle name="Comma 3 2 6 5" xfId="4042" xr:uid="{00000000-0005-0000-0000-0000A40A0000}"/>
    <cellStyle name="Comma 3 2 7" xfId="1372" xr:uid="{00000000-0005-0000-0000-0000A50A0000}"/>
    <cellStyle name="Comma 3 2 7 2" xfId="1373" xr:uid="{00000000-0005-0000-0000-0000A60A0000}"/>
    <cellStyle name="Comma 3 2 7 2 2" xfId="4048" xr:uid="{00000000-0005-0000-0000-0000A70A0000}"/>
    <cellStyle name="Comma 3 2 7 3" xfId="1374" xr:uid="{00000000-0005-0000-0000-0000A80A0000}"/>
    <cellStyle name="Comma 3 2 7 3 2" xfId="4049" xr:uid="{00000000-0005-0000-0000-0000A90A0000}"/>
    <cellStyle name="Comma 3 2 7 4" xfId="4047" xr:uid="{00000000-0005-0000-0000-0000AA0A0000}"/>
    <cellStyle name="Comma 3 2 8" xfId="1375" xr:uid="{00000000-0005-0000-0000-0000AB0A0000}"/>
    <cellStyle name="Comma 3 2 8 2" xfId="1376" xr:uid="{00000000-0005-0000-0000-0000AC0A0000}"/>
    <cellStyle name="Comma 3 2 8 2 2" xfId="4051" xr:uid="{00000000-0005-0000-0000-0000AD0A0000}"/>
    <cellStyle name="Comma 3 2 8 3" xfId="4050" xr:uid="{00000000-0005-0000-0000-0000AE0A0000}"/>
    <cellStyle name="Comma 3 2 9" xfId="1377" xr:uid="{00000000-0005-0000-0000-0000AF0A0000}"/>
    <cellStyle name="Comma 3 2 9 2" xfId="4052" xr:uid="{00000000-0005-0000-0000-0000B00A0000}"/>
    <cellStyle name="Comma 3 3" xfId="106" xr:uid="{00000000-0005-0000-0000-0000B10A0000}"/>
    <cellStyle name="Comma 3 3 10" xfId="1379" xr:uid="{00000000-0005-0000-0000-0000B20A0000}"/>
    <cellStyle name="Comma 3 3 10 2" xfId="4054" xr:uid="{00000000-0005-0000-0000-0000B30A0000}"/>
    <cellStyle name="Comma 3 3 11" xfId="2623" xr:uid="{00000000-0005-0000-0000-0000B40A0000}"/>
    <cellStyle name="Comma 3 3 11 2" xfId="5257" xr:uid="{00000000-0005-0000-0000-0000B50A0000}"/>
    <cellStyle name="Comma 3 3 12" xfId="2682" xr:uid="{00000000-0005-0000-0000-0000B60A0000}"/>
    <cellStyle name="Comma 3 3 12 2" xfId="5311" xr:uid="{00000000-0005-0000-0000-0000B70A0000}"/>
    <cellStyle name="Comma 3 3 13" xfId="1378" xr:uid="{00000000-0005-0000-0000-0000B80A0000}"/>
    <cellStyle name="Comma 3 3 13 2" xfId="4053" xr:uid="{00000000-0005-0000-0000-0000B90A0000}"/>
    <cellStyle name="Comma 3 3 14" xfId="2792" xr:uid="{00000000-0005-0000-0000-0000BA0A0000}"/>
    <cellStyle name="Comma 3 3 2" xfId="160" xr:uid="{00000000-0005-0000-0000-0000BB0A0000}"/>
    <cellStyle name="Comma 3 3 2 10" xfId="2736" xr:uid="{00000000-0005-0000-0000-0000BC0A0000}"/>
    <cellStyle name="Comma 3 3 2 10 2" xfId="5365" xr:uid="{00000000-0005-0000-0000-0000BD0A0000}"/>
    <cellStyle name="Comma 3 3 2 11" xfId="1380" xr:uid="{00000000-0005-0000-0000-0000BE0A0000}"/>
    <cellStyle name="Comma 3 3 2 11 2" xfId="4055" xr:uid="{00000000-0005-0000-0000-0000BF0A0000}"/>
    <cellStyle name="Comma 3 3 2 12" xfId="2846" xr:uid="{00000000-0005-0000-0000-0000C00A0000}"/>
    <cellStyle name="Comma 3 3 2 2" xfId="1381" xr:uid="{00000000-0005-0000-0000-0000C10A0000}"/>
    <cellStyle name="Comma 3 3 2 2 2" xfId="1382" xr:uid="{00000000-0005-0000-0000-0000C20A0000}"/>
    <cellStyle name="Comma 3 3 2 2 2 2" xfId="1383" xr:uid="{00000000-0005-0000-0000-0000C30A0000}"/>
    <cellStyle name="Comma 3 3 2 2 2 2 2" xfId="4058" xr:uid="{00000000-0005-0000-0000-0000C40A0000}"/>
    <cellStyle name="Comma 3 3 2 2 2 3" xfId="4057" xr:uid="{00000000-0005-0000-0000-0000C50A0000}"/>
    <cellStyle name="Comma 3 3 2 2 3" xfId="1384" xr:uid="{00000000-0005-0000-0000-0000C60A0000}"/>
    <cellStyle name="Comma 3 3 2 2 3 2" xfId="4059" xr:uid="{00000000-0005-0000-0000-0000C70A0000}"/>
    <cellStyle name="Comma 3 3 2 2 4" xfId="1385" xr:uid="{00000000-0005-0000-0000-0000C80A0000}"/>
    <cellStyle name="Comma 3 3 2 2 4 2" xfId="4060" xr:uid="{00000000-0005-0000-0000-0000C90A0000}"/>
    <cellStyle name="Comma 3 3 2 2 5" xfId="4056" xr:uid="{00000000-0005-0000-0000-0000CA0A0000}"/>
    <cellStyle name="Comma 3 3 2 3" xfId="1386" xr:uid="{00000000-0005-0000-0000-0000CB0A0000}"/>
    <cellStyle name="Comma 3 3 2 3 2" xfId="1387" xr:uid="{00000000-0005-0000-0000-0000CC0A0000}"/>
    <cellStyle name="Comma 3 3 2 3 2 2" xfId="1388" xr:uid="{00000000-0005-0000-0000-0000CD0A0000}"/>
    <cellStyle name="Comma 3 3 2 3 2 2 2" xfId="4063" xr:uid="{00000000-0005-0000-0000-0000CE0A0000}"/>
    <cellStyle name="Comma 3 3 2 3 2 3" xfId="4062" xr:uid="{00000000-0005-0000-0000-0000CF0A0000}"/>
    <cellStyle name="Comma 3 3 2 3 3" xfId="1389" xr:uid="{00000000-0005-0000-0000-0000D00A0000}"/>
    <cellStyle name="Comma 3 3 2 3 3 2" xfId="4064" xr:uid="{00000000-0005-0000-0000-0000D10A0000}"/>
    <cellStyle name="Comma 3 3 2 3 4" xfId="1390" xr:uid="{00000000-0005-0000-0000-0000D20A0000}"/>
    <cellStyle name="Comma 3 3 2 3 4 2" xfId="4065" xr:uid="{00000000-0005-0000-0000-0000D30A0000}"/>
    <cellStyle name="Comma 3 3 2 3 5" xfId="4061" xr:uid="{00000000-0005-0000-0000-0000D40A0000}"/>
    <cellStyle name="Comma 3 3 2 4" xfId="1391" xr:uid="{00000000-0005-0000-0000-0000D50A0000}"/>
    <cellStyle name="Comma 3 3 2 4 2" xfId="1392" xr:uid="{00000000-0005-0000-0000-0000D60A0000}"/>
    <cellStyle name="Comma 3 3 2 4 2 2" xfId="1393" xr:uid="{00000000-0005-0000-0000-0000D70A0000}"/>
    <cellStyle name="Comma 3 3 2 4 2 2 2" xfId="4068" xr:uid="{00000000-0005-0000-0000-0000D80A0000}"/>
    <cellStyle name="Comma 3 3 2 4 2 3" xfId="4067" xr:uid="{00000000-0005-0000-0000-0000D90A0000}"/>
    <cellStyle name="Comma 3 3 2 4 3" xfId="1394" xr:uid="{00000000-0005-0000-0000-0000DA0A0000}"/>
    <cellStyle name="Comma 3 3 2 4 3 2" xfId="4069" xr:uid="{00000000-0005-0000-0000-0000DB0A0000}"/>
    <cellStyle name="Comma 3 3 2 4 4" xfId="1395" xr:uid="{00000000-0005-0000-0000-0000DC0A0000}"/>
    <cellStyle name="Comma 3 3 2 4 4 2" xfId="4070" xr:uid="{00000000-0005-0000-0000-0000DD0A0000}"/>
    <cellStyle name="Comma 3 3 2 4 5" xfId="4066" xr:uid="{00000000-0005-0000-0000-0000DE0A0000}"/>
    <cellStyle name="Comma 3 3 2 5" xfId="1396" xr:uid="{00000000-0005-0000-0000-0000DF0A0000}"/>
    <cellStyle name="Comma 3 3 2 5 2" xfId="1397" xr:uid="{00000000-0005-0000-0000-0000E00A0000}"/>
    <cellStyle name="Comma 3 3 2 5 2 2" xfId="1398" xr:uid="{00000000-0005-0000-0000-0000E10A0000}"/>
    <cellStyle name="Comma 3 3 2 5 2 2 2" xfId="4073" xr:uid="{00000000-0005-0000-0000-0000E20A0000}"/>
    <cellStyle name="Comma 3 3 2 5 2 3" xfId="4072" xr:uid="{00000000-0005-0000-0000-0000E30A0000}"/>
    <cellStyle name="Comma 3 3 2 5 3" xfId="1399" xr:uid="{00000000-0005-0000-0000-0000E40A0000}"/>
    <cellStyle name="Comma 3 3 2 5 3 2" xfId="4074" xr:uid="{00000000-0005-0000-0000-0000E50A0000}"/>
    <cellStyle name="Comma 3 3 2 5 4" xfId="1400" xr:uid="{00000000-0005-0000-0000-0000E60A0000}"/>
    <cellStyle name="Comma 3 3 2 5 4 2" xfId="4075" xr:uid="{00000000-0005-0000-0000-0000E70A0000}"/>
    <cellStyle name="Comma 3 3 2 5 5" xfId="4071" xr:uid="{00000000-0005-0000-0000-0000E80A0000}"/>
    <cellStyle name="Comma 3 3 2 6" xfId="1401" xr:uid="{00000000-0005-0000-0000-0000E90A0000}"/>
    <cellStyle name="Comma 3 3 2 6 2" xfId="1402" xr:uid="{00000000-0005-0000-0000-0000EA0A0000}"/>
    <cellStyle name="Comma 3 3 2 6 2 2" xfId="4077" xr:uid="{00000000-0005-0000-0000-0000EB0A0000}"/>
    <cellStyle name="Comma 3 3 2 6 3" xfId="1403" xr:uid="{00000000-0005-0000-0000-0000EC0A0000}"/>
    <cellStyle name="Comma 3 3 2 6 3 2" xfId="4078" xr:uid="{00000000-0005-0000-0000-0000ED0A0000}"/>
    <cellStyle name="Comma 3 3 2 6 4" xfId="4076" xr:uid="{00000000-0005-0000-0000-0000EE0A0000}"/>
    <cellStyle name="Comma 3 3 2 7" xfId="1404" xr:uid="{00000000-0005-0000-0000-0000EF0A0000}"/>
    <cellStyle name="Comma 3 3 2 7 2" xfId="1405" xr:uid="{00000000-0005-0000-0000-0000F00A0000}"/>
    <cellStyle name="Comma 3 3 2 7 2 2" xfId="4080" xr:uid="{00000000-0005-0000-0000-0000F10A0000}"/>
    <cellStyle name="Comma 3 3 2 7 3" xfId="4079" xr:uid="{00000000-0005-0000-0000-0000F20A0000}"/>
    <cellStyle name="Comma 3 3 2 8" xfId="1406" xr:uid="{00000000-0005-0000-0000-0000F30A0000}"/>
    <cellStyle name="Comma 3 3 2 8 2" xfId="4081" xr:uid="{00000000-0005-0000-0000-0000F40A0000}"/>
    <cellStyle name="Comma 3 3 2 9" xfId="1407" xr:uid="{00000000-0005-0000-0000-0000F50A0000}"/>
    <cellStyle name="Comma 3 3 2 9 2" xfId="4082" xr:uid="{00000000-0005-0000-0000-0000F60A0000}"/>
    <cellStyle name="Comma 3 3 3" xfId="1408" xr:uid="{00000000-0005-0000-0000-0000F70A0000}"/>
    <cellStyle name="Comma 3 3 3 2" xfId="1409" xr:uid="{00000000-0005-0000-0000-0000F80A0000}"/>
    <cellStyle name="Comma 3 3 3 2 2" xfId="1410" xr:uid="{00000000-0005-0000-0000-0000F90A0000}"/>
    <cellStyle name="Comma 3 3 3 2 2 2" xfId="4085" xr:uid="{00000000-0005-0000-0000-0000FA0A0000}"/>
    <cellStyle name="Comma 3 3 3 2 3" xfId="4084" xr:uid="{00000000-0005-0000-0000-0000FB0A0000}"/>
    <cellStyle name="Comma 3 3 3 3" xfId="1411" xr:uid="{00000000-0005-0000-0000-0000FC0A0000}"/>
    <cellStyle name="Comma 3 3 3 3 2" xfId="4086" xr:uid="{00000000-0005-0000-0000-0000FD0A0000}"/>
    <cellStyle name="Comma 3 3 3 4" xfId="1412" xr:uid="{00000000-0005-0000-0000-0000FE0A0000}"/>
    <cellStyle name="Comma 3 3 3 4 2" xfId="4087" xr:uid="{00000000-0005-0000-0000-0000FF0A0000}"/>
    <cellStyle name="Comma 3 3 3 5" xfId="4083" xr:uid="{00000000-0005-0000-0000-0000000B0000}"/>
    <cellStyle name="Comma 3 3 4" xfId="1413" xr:uid="{00000000-0005-0000-0000-0000010B0000}"/>
    <cellStyle name="Comma 3 3 4 2" xfId="1414" xr:uid="{00000000-0005-0000-0000-0000020B0000}"/>
    <cellStyle name="Comma 3 3 4 2 2" xfId="1415" xr:uid="{00000000-0005-0000-0000-0000030B0000}"/>
    <cellStyle name="Comma 3 3 4 2 2 2" xfId="4090" xr:uid="{00000000-0005-0000-0000-0000040B0000}"/>
    <cellStyle name="Comma 3 3 4 2 3" xfId="4089" xr:uid="{00000000-0005-0000-0000-0000050B0000}"/>
    <cellStyle name="Comma 3 3 4 3" xfId="1416" xr:uid="{00000000-0005-0000-0000-0000060B0000}"/>
    <cellStyle name="Comma 3 3 4 3 2" xfId="4091" xr:uid="{00000000-0005-0000-0000-0000070B0000}"/>
    <cellStyle name="Comma 3 3 4 4" xfId="1417" xr:uid="{00000000-0005-0000-0000-0000080B0000}"/>
    <cellStyle name="Comma 3 3 4 4 2" xfId="4092" xr:uid="{00000000-0005-0000-0000-0000090B0000}"/>
    <cellStyle name="Comma 3 3 4 5" xfId="4088" xr:uid="{00000000-0005-0000-0000-00000A0B0000}"/>
    <cellStyle name="Comma 3 3 5" xfId="1418" xr:uid="{00000000-0005-0000-0000-00000B0B0000}"/>
    <cellStyle name="Comma 3 3 5 2" xfId="1419" xr:uid="{00000000-0005-0000-0000-00000C0B0000}"/>
    <cellStyle name="Comma 3 3 5 2 2" xfId="1420" xr:uid="{00000000-0005-0000-0000-00000D0B0000}"/>
    <cellStyle name="Comma 3 3 5 2 2 2" xfId="4095" xr:uid="{00000000-0005-0000-0000-00000E0B0000}"/>
    <cellStyle name="Comma 3 3 5 2 3" xfId="4094" xr:uid="{00000000-0005-0000-0000-00000F0B0000}"/>
    <cellStyle name="Comma 3 3 5 3" xfId="1421" xr:uid="{00000000-0005-0000-0000-0000100B0000}"/>
    <cellStyle name="Comma 3 3 5 3 2" xfId="4096" xr:uid="{00000000-0005-0000-0000-0000110B0000}"/>
    <cellStyle name="Comma 3 3 5 4" xfId="1422" xr:uid="{00000000-0005-0000-0000-0000120B0000}"/>
    <cellStyle name="Comma 3 3 5 4 2" xfId="4097" xr:uid="{00000000-0005-0000-0000-0000130B0000}"/>
    <cellStyle name="Comma 3 3 5 5" xfId="4093" xr:uid="{00000000-0005-0000-0000-0000140B0000}"/>
    <cellStyle name="Comma 3 3 6" xfId="1423" xr:uid="{00000000-0005-0000-0000-0000150B0000}"/>
    <cellStyle name="Comma 3 3 6 2" xfId="1424" xr:uid="{00000000-0005-0000-0000-0000160B0000}"/>
    <cellStyle name="Comma 3 3 6 2 2" xfId="1425" xr:uid="{00000000-0005-0000-0000-0000170B0000}"/>
    <cellStyle name="Comma 3 3 6 2 2 2" xfId="4100" xr:uid="{00000000-0005-0000-0000-0000180B0000}"/>
    <cellStyle name="Comma 3 3 6 2 3" xfId="4099" xr:uid="{00000000-0005-0000-0000-0000190B0000}"/>
    <cellStyle name="Comma 3 3 6 3" xfId="1426" xr:uid="{00000000-0005-0000-0000-00001A0B0000}"/>
    <cellStyle name="Comma 3 3 6 3 2" xfId="4101" xr:uid="{00000000-0005-0000-0000-00001B0B0000}"/>
    <cellStyle name="Comma 3 3 6 4" xfId="1427" xr:uid="{00000000-0005-0000-0000-00001C0B0000}"/>
    <cellStyle name="Comma 3 3 6 4 2" xfId="4102" xr:uid="{00000000-0005-0000-0000-00001D0B0000}"/>
    <cellStyle name="Comma 3 3 6 5" xfId="4098" xr:uid="{00000000-0005-0000-0000-00001E0B0000}"/>
    <cellStyle name="Comma 3 3 7" xfId="1428" xr:uid="{00000000-0005-0000-0000-00001F0B0000}"/>
    <cellStyle name="Comma 3 3 7 2" xfId="1429" xr:uid="{00000000-0005-0000-0000-0000200B0000}"/>
    <cellStyle name="Comma 3 3 7 2 2" xfId="4104" xr:uid="{00000000-0005-0000-0000-0000210B0000}"/>
    <cellStyle name="Comma 3 3 7 3" xfId="1430" xr:uid="{00000000-0005-0000-0000-0000220B0000}"/>
    <cellStyle name="Comma 3 3 7 3 2" xfId="4105" xr:uid="{00000000-0005-0000-0000-0000230B0000}"/>
    <cellStyle name="Comma 3 3 7 4" xfId="4103" xr:uid="{00000000-0005-0000-0000-0000240B0000}"/>
    <cellStyle name="Comma 3 3 8" xfId="1431" xr:uid="{00000000-0005-0000-0000-0000250B0000}"/>
    <cellStyle name="Comma 3 3 8 2" xfId="1432" xr:uid="{00000000-0005-0000-0000-0000260B0000}"/>
    <cellStyle name="Comma 3 3 8 2 2" xfId="4107" xr:uid="{00000000-0005-0000-0000-0000270B0000}"/>
    <cellStyle name="Comma 3 3 8 3" xfId="4106" xr:uid="{00000000-0005-0000-0000-0000280B0000}"/>
    <cellStyle name="Comma 3 3 9" xfId="1433" xr:uid="{00000000-0005-0000-0000-0000290B0000}"/>
    <cellStyle name="Comma 3 3 9 2" xfId="4108" xr:uid="{00000000-0005-0000-0000-00002A0B0000}"/>
    <cellStyle name="Comma 3 4" xfId="133" xr:uid="{00000000-0005-0000-0000-00002B0B0000}"/>
    <cellStyle name="Comma 3 4 10" xfId="1435" xr:uid="{00000000-0005-0000-0000-00002C0B0000}"/>
    <cellStyle name="Comma 3 4 10 2" xfId="4110" xr:uid="{00000000-0005-0000-0000-00002D0B0000}"/>
    <cellStyle name="Comma 3 4 11" xfId="2709" xr:uid="{00000000-0005-0000-0000-00002E0B0000}"/>
    <cellStyle name="Comma 3 4 11 2" xfId="5338" xr:uid="{00000000-0005-0000-0000-00002F0B0000}"/>
    <cellStyle name="Comma 3 4 12" xfId="1434" xr:uid="{00000000-0005-0000-0000-0000300B0000}"/>
    <cellStyle name="Comma 3 4 12 2" xfId="4109" xr:uid="{00000000-0005-0000-0000-0000310B0000}"/>
    <cellStyle name="Comma 3 4 13" xfId="2819" xr:uid="{00000000-0005-0000-0000-0000320B0000}"/>
    <cellStyle name="Comma 3 4 2" xfId="1436" xr:uid="{00000000-0005-0000-0000-0000330B0000}"/>
    <cellStyle name="Comma 3 4 2 10" xfId="4111" xr:uid="{00000000-0005-0000-0000-0000340B0000}"/>
    <cellStyle name="Comma 3 4 2 2" xfId="1437" xr:uid="{00000000-0005-0000-0000-0000350B0000}"/>
    <cellStyle name="Comma 3 4 2 2 2" xfId="1438" xr:uid="{00000000-0005-0000-0000-0000360B0000}"/>
    <cellStyle name="Comma 3 4 2 2 2 2" xfId="1439" xr:uid="{00000000-0005-0000-0000-0000370B0000}"/>
    <cellStyle name="Comma 3 4 2 2 2 2 2" xfId="4114" xr:uid="{00000000-0005-0000-0000-0000380B0000}"/>
    <cellStyle name="Comma 3 4 2 2 2 3" xfId="4113" xr:uid="{00000000-0005-0000-0000-0000390B0000}"/>
    <cellStyle name="Comma 3 4 2 2 3" xfId="1440" xr:uid="{00000000-0005-0000-0000-00003A0B0000}"/>
    <cellStyle name="Comma 3 4 2 2 3 2" xfId="4115" xr:uid="{00000000-0005-0000-0000-00003B0B0000}"/>
    <cellStyle name="Comma 3 4 2 2 4" xfId="1441" xr:uid="{00000000-0005-0000-0000-00003C0B0000}"/>
    <cellStyle name="Comma 3 4 2 2 4 2" xfId="4116" xr:uid="{00000000-0005-0000-0000-00003D0B0000}"/>
    <cellStyle name="Comma 3 4 2 2 5" xfId="4112" xr:uid="{00000000-0005-0000-0000-00003E0B0000}"/>
    <cellStyle name="Comma 3 4 2 3" xfId="1442" xr:uid="{00000000-0005-0000-0000-00003F0B0000}"/>
    <cellStyle name="Comma 3 4 2 3 2" xfId="1443" xr:uid="{00000000-0005-0000-0000-0000400B0000}"/>
    <cellStyle name="Comma 3 4 2 3 2 2" xfId="1444" xr:uid="{00000000-0005-0000-0000-0000410B0000}"/>
    <cellStyle name="Comma 3 4 2 3 2 2 2" xfId="4119" xr:uid="{00000000-0005-0000-0000-0000420B0000}"/>
    <cellStyle name="Comma 3 4 2 3 2 3" xfId="4118" xr:uid="{00000000-0005-0000-0000-0000430B0000}"/>
    <cellStyle name="Comma 3 4 2 3 3" xfId="1445" xr:uid="{00000000-0005-0000-0000-0000440B0000}"/>
    <cellStyle name="Comma 3 4 2 3 3 2" xfId="4120" xr:uid="{00000000-0005-0000-0000-0000450B0000}"/>
    <cellStyle name="Comma 3 4 2 3 4" xfId="1446" xr:uid="{00000000-0005-0000-0000-0000460B0000}"/>
    <cellStyle name="Comma 3 4 2 3 4 2" xfId="4121" xr:uid="{00000000-0005-0000-0000-0000470B0000}"/>
    <cellStyle name="Comma 3 4 2 3 5" xfId="4117" xr:uid="{00000000-0005-0000-0000-0000480B0000}"/>
    <cellStyle name="Comma 3 4 2 4" xfId="1447" xr:uid="{00000000-0005-0000-0000-0000490B0000}"/>
    <cellStyle name="Comma 3 4 2 4 2" xfId="1448" xr:uid="{00000000-0005-0000-0000-00004A0B0000}"/>
    <cellStyle name="Comma 3 4 2 4 2 2" xfId="1449" xr:uid="{00000000-0005-0000-0000-00004B0B0000}"/>
    <cellStyle name="Comma 3 4 2 4 2 2 2" xfId="4124" xr:uid="{00000000-0005-0000-0000-00004C0B0000}"/>
    <cellStyle name="Comma 3 4 2 4 2 3" xfId="4123" xr:uid="{00000000-0005-0000-0000-00004D0B0000}"/>
    <cellStyle name="Comma 3 4 2 4 3" xfId="1450" xr:uid="{00000000-0005-0000-0000-00004E0B0000}"/>
    <cellStyle name="Comma 3 4 2 4 3 2" xfId="4125" xr:uid="{00000000-0005-0000-0000-00004F0B0000}"/>
    <cellStyle name="Comma 3 4 2 4 4" xfId="1451" xr:uid="{00000000-0005-0000-0000-0000500B0000}"/>
    <cellStyle name="Comma 3 4 2 4 4 2" xfId="4126" xr:uid="{00000000-0005-0000-0000-0000510B0000}"/>
    <cellStyle name="Comma 3 4 2 4 5" xfId="4122" xr:uid="{00000000-0005-0000-0000-0000520B0000}"/>
    <cellStyle name="Comma 3 4 2 5" xfId="1452" xr:uid="{00000000-0005-0000-0000-0000530B0000}"/>
    <cellStyle name="Comma 3 4 2 5 2" xfId="1453" xr:uid="{00000000-0005-0000-0000-0000540B0000}"/>
    <cellStyle name="Comma 3 4 2 5 2 2" xfId="1454" xr:uid="{00000000-0005-0000-0000-0000550B0000}"/>
    <cellStyle name="Comma 3 4 2 5 2 2 2" xfId="4129" xr:uid="{00000000-0005-0000-0000-0000560B0000}"/>
    <cellStyle name="Comma 3 4 2 5 2 3" xfId="4128" xr:uid="{00000000-0005-0000-0000-0000570B0000}"/>
    <cellStyle name="Comma 3 4 2 5 3" xfId="1455" xr:uid="{00000000-0005-0000-0000-0000580B0000}"/>
    <cellStyle name="Comma 3 4 2 5 3 2" xfId="4130" xr:uid="{00000000-0005-0000-0000-0000590B0000}"/>
    <cellStyle name="Comma 3 4 2 5 4" xfId="1456" xr:uid="{00000000-0005-0000-0000-00005A0B0000}"/>
    <cellStyle name="Comma 3 4 2 5 4 2" xfId="4131" xr:uid="{00000000-0005-0000-0000-00005B0B0000}"/>
    <cellStyle name="Comma 3 4 2 5 5" xfId="4127" xr:uid="{00000000-0005-0000-0000-00005C0B0000}"/>
    <cellStyle name="Comma 3 4 2 6" xfId="1457" xr:uid="{00000000-0005-0000-0000-00005D0B0000}"/>
    <cellStyle name="Comma 3 4 2 6 2" xfId="1458" xr:uid="{00000000-0005-0000-0000-00005E0B0000}"/>
    <cellStyle name="Comma 3 4 2 6 2 2" xfId="4133" xr:uid="{00000000-0005-0000-0000-00005F0B0000}"/>
    <cellStyle name="Comma 3 4 2 6 3" xfId="1459" xr:uid="{00000000-0005-0000-0000-0000600B0000}"/>
    <cellStyle name="Comma 3 4 2 6 3 2" xfId="4134" xr:uid="{00000000-0005-0000-0000-0000610B0000}"/>
    <cellStyle name="Comma 3 4 2 6 4" xfId="4132" xr:uid="{00000000-0005-0000-0000-0000620B0000}"/>
    <cellStyle name="Comma 3 4 2 7" xfId="1460" xr:uid="{00000000-0005-0000-0000-0000630B0000}"/>
    <cellStyle name="Comma 3 4 2 7 2" xfId="1461" xr:uid="{00000000-0005-0000-0000-0000640B0000}"/>
    <cellStyle name="Comma 3 4 2 7 2 2" xfId="4136" xr:uid="{00000000-0005-0000-0000-0000650B0000}"/>
    <cellStyle name="Comma 3 4 2 7 3" xfId="4135" xr:uid="{00000000-0005-0000-0000-0000660B0000}"/>
    <cellStyle name="Comma 3 4 2 8" xfId="1462" xr:uid="{00000000-0005-0000-0000-0000670B0000}"/>
    <cellStyle name="Comma 3 4 2 8 2" xfId="4137" xr:uid="{00000000-0005-0000-0000-0000680B0000}"/>
    <cellStyle name="Comma 3 4 2 9" xfId="1463" xr:uid="{00000000-0005-0000-0000-0000690B0000}"/>
    <cellStyle name="Comma 3 4 2 9 2" xfId="4138" xr:uid="{00000000-0005-0000-0000-00006A0B0000}"/>
    <cellStyle name="Comma 3 4 3" xfId="1464" xr:uid="{00000000-0005-0000-0000-00006B0B0000}"/>
    <cellStyle name="Comma 3 4 3 2" xfId="1465" xr:uid="{00000000-0005-0000-0000-00006C0B0000}"/>
    <cellStyle name="Comma 3 4 3 2 2" xfId="1466" xr:uid="{00000000-0005-0000-0000-00006D0B0000}"/>
    <cellStyle name="Comma 3 4 3 2 2 2" xfId="4141" xr:uid="{00000000-0005-0000-0000-00006E0B0000}"/>
    <cellStyle name="Comma 3 4 3 2 3" xfId="4140" xr:uid="{00000000-0005-0000-0000-00006F0B0000}"/>
    <cellStyle name="Comma 3 4 3 3" xfId="1467" xr:uid="{00000000-0005-0000-0000-0000700B0000}"/>
    <cellStyle name="Comma 3 4 3 3 2" xfId="4142" xr:uid="{00000000-0005-0000-0000-0000710B0000}"/>
    <cellStyle name="Comma 3 4 3 4" xfId="1468" xr:uid="{00000000-0005-0000-0000-0000720B0000}"/>
    <cellStyle name="Comma 3 4 3 4 2" xfId="4143" xr:uid="{00000000-0005-0000-0000-0000730B0000}"/>
    <cellStyle name="Comma 3 4 3 5" xfId="4139" xr:uid="{00000000-0005-0000-0000-0000740B0000}"/>
    <cellStyle name="Comma 3 4 4" xfId="1469" xr:uid="{00000000-0005-0000-0000-0000750B0000}"/>
    <cellStyle name="Comma 3 4 4 2" xfId="1470" xr:uid="{00000000-0005-0000-0000-0000760B0000}"/>
    <cellStyle name="Comma 3 4 4 2 2" xfId="1471" xr:uid="{00000000-0005-0000-0000-0000770B0000}"/>
    <cellStyle name="Comma 3 4 4 2 2 2" xfId="4146" xr:uid="{00000000-0005-0000-0000-0000780B0000}"/>
    <cellStyle name="Comma 3 4 4 2 3" xfId="4145" xr:uid="{00000000-0005-0000-0000-0000790B0000}"/>
    <cellStyle name="Comma 3 4 4 3" xfId="1472" xr:uid="{00000000-0005-0000-0000-00007A0B0000}"/>
    <cellStyle name="Comma 3 4 4 3 2" xfId="4147" xr:uid="{00000000-0005-0000-0000-00007B0B0000}"/>
    <cellStyle name="Comma 3 4 4 4" xfId="1473" xr:uid="{00000000-0005-0000-0000-00007C0B0000}"/>
    <cellStyle name="Comma 3 4 4 4 2" xfId="4148" xr:uid="{00000000-0005-0000-0000-00007D0B0000}"/>
    <cellStyle name="Comma 3 4 4 5" xfId="4144" xr:uid="{00000000-0005-0000-0000-00007E0B0000}"/>
    <cellStyle name="Comma 3 4 5" xfId="1474" xr:uid="{00000000-0005-0000-0000-00007F0B0000}"/>
    <cellStyle name="Comma 3 4 5 2" xfId="1475" xr:uid="{00000000-0005-0000-0000-0000800B0000}"/>
    <cellStyle name="Comma 3 4 5 2 2" xfId="1476" xr:uid="{00000000-0005-0000-0000-0000810B0000}"/>
    <cellStyle name="Comma 3 4 5 2 2 2" xfId="4151" xr:uid="{00000000-0005-0000-0000-0000820B0000}"/>
    <cellStyle name="Comma 3 4 5 2 3" xfId="4150" xr:uid="{00000000-0005-0000-0000-0000830B0000}"/>
    <cellStyle name="Comma 3 4 5 3" xfId="1477" xr:uid="{00000000-0005-0000-0000-0000840B0000}"/>
    <cellStyle name="Comma 3 4 5 3 2" xfId="4152" xr:uid="{00000000-0005-0000-0000-0000850B0000}"/>
    <cellStyle name="Comma 3 4 5 4" xfId="1478" xr:uid="{00000000-0005-0000-0000-0000860B0000}"/>
    <cellStyle name="Comma 3 4 5 4 2" xfId="4153" xr:uid="{00000000-0005-0000-0000-0000870B0000}"/>
    <cellStyle name="Comma 3 4 5 5" xfId="4149" xr:uid="{00000000-0005-0000-0000-0000880B0000}"/>
    <cellStyle name="Comma 3 4 6" xfId="1479" xr:uid="{00000000-0005-0000-0000-0000890B0000}"/>
    <cellStyle name="Comma 3 4 6 2" xfId="1480" xr:uid="{00000000-0005-0000-0000-00008A0B0000}"/>
    <cellStyle name="Comma 3 4 6 2 2" xfId="1481" xr:uid="{00000000-0005-0000-0000-00008B0B0000}"/>
    <cellStyle name="Comma 3 4 6 2 2 2" xfId="4156" xr:uid="{00000000-0005-0000-0000-00008C0B0000}"/>
    <cellStyle name="Comma 3 4 6 2 3" xfId="4155" xr:uid="{00000000-0005-0000-0000-00008D0B0000}"/>
    <cellStyle name="Comma 3 4 6 3" xfId="1482" xr:uid="{00000000-0005-0000-0000-00008E0B0000}"/>
    <cellStyle name="Comma 3 4 6 3 2" xfId="4157" xr:uid="{00000000-0005-0000-0000-00008F0B0000}"/>
    <cellStyle name="Comma 3 4 6 4" xfId="1483" xr:uid="{00000000-0005-0000-0000-0000900B0000}"/>
    <cellStyle name="Comma 3 4 6 4 2" xfId="4158" xr:uid="{00000000-0005-0000-0000-0000910B0000}"/>
    <cellStyle name="Comma 3 4 6 5" xfId="4154" xr:uid="{00000000-0005-0000-0000-0000920B0000}"/>
    <cellStyle name="Comma 3 4 7" xfId="1484" xr:uid="{00000000-0005-0000-0000-0000930B0000}"/>
    <cellStyle name="Comma 3 4 7 2" xfId="1485" xr:uid="{00000000-0005-0000-0000-0000940B0000}"/>
    <cellStyle name="Comma 3 4 7 2 2" xfId="4160" xr:uid="{00000000-0005-0000-0000-0000950B0000}"/>
    <cellStyle name="Comma 3 4 7 3" xfId="1486" xr:uid="{00000000-0005-0000-0000-0000960B0000}"/>
    <cellStyle name="Comma 3 4 7 3 2" xfId="4161" xr:uid="{00000000-0005-0000-0000-0000970B0000}"/>
    <cellStyle name="Comma 3 4 7 4" xfId="4159" xr:uid="{00000000-0005-0000-0000-0000980B0000}"/>
    <cellStyle name="Comma 3 4 8" xfId="1487" xr:uid="{00000000-0005-0000-0000-0000990B0000}"/>
    <cellStyle name="Comma 3 4 8 2" xfId="1488" xr:uid="{00000000-0005-0000-0000-00009A0B0000}"/>
    <cellStyle name="Comma 3 4 8 2 2" xfId="4163" xr:uid="{00000000-0005-0000-0000-00009B0B0000}"/>
    <cellStyle name="Comma 3 4 8 3" xfId="4162" xr:uid="{00000000-0005-0000-0000-00009C0B0000}"/>
    <cellStyle name="Comma 3 4 9" xfId="1489" xr:uid="{00000000-0005-0000-0000-00009D0B0000}"/>
    <cellStyle name="Comma 3 4 9 2" xfId="4164" xr:uid="{00000000-0005-0000-0000-00009E0B0000}"/>
    <cellStyle name="Comma 3 5" xfId="1490" xr:uid="{00000000-0005-0000-0000-00009F0B0000}"/>
    <cellStyle name="Comma 3 5 10" xfId="4165" xr:uid="{00000000-0005-0000-0000-0000A00B0000}"/>
    <cellStyle name="Comma 3 5 2" xfId="1491" xr:uid="{00000000-0005-0000-0000-0000A10B0000}"/>
    <cellStyle name="Comma 3 5 2 2" xfId="1492" xr:uid="{00000000-0005-0000-0000-0000A20B0000}"/>
    <cellStyle name="Comma 3 5 2 2 2" xfId="1493" xr:uid="{00000000-0005-0000-0000-0000A30B0000}"/>
    <cellStyle name="Comma 3 5 2 2 2 2" xfId="4168" xr:uid="{00000000-0005-0000-0000-0000A40B0000}"/>
    <cellStyle name="Comma 3 5 2 2 3" xfId="4167" xr:uid="{00000000-0005-0000-0000-0000A50B0000}"/>
    <cellStyle name="Comma 3 5 2 3" xfId="1494" xr:uid="{00000000-0005-0000-0000-0000A60B0000}"/>
    <cellStyle name="Comma 3 5 2 3 2" xfId="4169" xr:uid="{00000000-0005-0000-0000-0000A70B0000}"/>
    <cellStyle name="Comma 3 5 2 4" xfId="1495" xr:uid="{00000000-0005-0000-0000-0000A80B0000}"/>
    <cellStyle name="Comma 3 5 2 4 2" xfId="4170" xr:uid="{00000000-0005-0000-0000-0000A90B0000}"/>
    <cellStyle name="Comma 3 5 2 5" xfId="4166" xr:uid="{00000000-0005-0000-0000-0000AA0B0000}"/>
    <cellStyle name="Comma 3 5 3" xfId="1496" xr:uid="{00000000-0005-0000-0000-0000AB0B0000}"/>
    <cellStyle name="Comma 3 5 3 2" xfId="1497" xr:uid="{00000000-0005-0000-0000-0000AC0B0000}"/>
    <cellStyle name="Comma 3 5 3 2 2" xfId="1498" xr:uid="{00000000-0005-0000-0000-0000AD0B0000}"/>
    <cellStyle name="Comma 3 5 3 2 2 2" xfId="4173" xr:uid="{00000000-0005-0000-0000-0000AE0B0000}"/>
    <cellStyle name="Comma 3 5 3 2 3" xfId="4172" xr:uid="{00000000-0005-0000-0000-0000AF0B0000}"/>
    <cellStyle name="Comma 3 5 3 3" xfId="1499" xr:uid="{00000000-0005-0000-0000-0000B00B0000}"/>
    <cellStyle name="Comma 3 5 3 3 2" xfId="4174" xr:uid="{00000000-0005-0000-0000-0000B10B0000}"/>
    <cellStyle name="Comma 3 5 3 4" xfId="1500" xr:uid="{00000000-0005-0000-0000-0000B20B0000}"/>
    <cellStyle name="Comma 3 5 3 4 2" xfId="4175" xr:uid="{00000000-0005-0000-0000-0000B30B0000}"/>
    <cellStyle name="Comma 3 5 3 5" xfId="4171" xr:uid="{00000000-0005-0000-0000-0000B40B0000}"/>
    <cellStyle name="Comma 3 5 4" xfId="1501" xr:uid="{00000000-0005-0000-0000-0000B50B0000}"/>
    <cellStyle name="Comma 3 5 4 2" xfId="1502" xr:uid="{00000000-0005-0000-0000-0000B60B0000}"/>
    <cellStyle name="Comma 3 5 4 2 2" xfId="1503" xr:uid="{00000000-0005-0000-0000-0000B70B0000}"/>
    <cellStyle name="Comma 3 5 4 2 2 2" xfId="4178" xr:uid="{00000000-0005-0000-0000-0000B80B0000}"/>
    <cellStyle name="Comma 3 5 4 2 3" xfId="4177" xr:uid="{00000000-0005-0000-0000-0000B90B0000}"/>
    <cellStyle name="Comma 3 5 4 3" xfId="1504" xr:uid="{00000000-0005-0000-0000-0000BA0B0000}"/>
    <cellStyle name="Comma 3 5 4 3 2" xfId="4179" xr:uid="{00000000-0005-0000-0000-0000BB0B0000}"/>
    <cellStyle name="Comma 3 5 4 4" xfId="1505" xr:uid="{00000000-0005-0000-0000-0000BC0B0000}"/>
    <cellStyle name="Comma 3 5 4 4 2" xfId="4180" xr:uid="{00000000-0005-0000-0000-0000BD0B0000}"/>
    <cellStyle name="Comma 3 5 4 5" xfId="4176" xr:uid="{00000000-0005-0000-0000-0000BE0B0000}"/>
    <cellStyle name="Comma 3 5 5" xfId="1506" xr:uid="{00000000-0005-0000-0000-0000BF0B0000}"/>
    <cellStyle name="Comma 3 5 5 2" xfId="1507" xr:uid="{00000000-0005-0000-0000-0000C00B0000}"/>
    <cellStyle name="Comma 3 5 5 2 2" xfId="1508" xr:uid="{00000000-0005-0000-0000-0000C10B0000}"/>
    <cellStyle name="Comma 3 5 5 2 2 2" xfId="4183" xr:uid="{00000000-0005-0000-0000-0000C20B0000}"/>
    <cellStyle name="Comma 3 5 5 2 3" xfId="4182" xr:uid="{00000000-0005-0000-0000-0000C30B0000}"/>
    <cellStyle name="Comma 3 5 5 3" xfId="1509" xr:uid="{00000000-0005-0000-0000-0000C40B0000}"/>
    <cellStyle name="Comma 3 5 5 3 2" xfId="4184" xr:uid="{00000000-0005-0000-0000-0000C50B0000}"/>
    <cellStyle name="Comma 3 5 5 4" xfId="1510" xr:uid="{00000000-0005-0000-0000-0000C60B0000}"/>
    <cellStyle name="Comma 3 5 5 4 2" xfId="4185" xr:uid="{00000000-0005-0000-0000-0000C70B0000}"/>
    <cellStyle name="Comma 3 5 5 5" xfId="4181" xr:uid="{00000000-0005-0000-0000-0000C80B0000}"/>
    <cellStyle name="Comma 3 5 6" xfId="1511" xr:uid="{00000000-0005-0000-0000-0000C90B0000}"/>
    <cellStyle name="Comma 3 5 6 2" xfId="1512" xr:uid="{00000000-0005-0000-0000-0000CA0B0000}"/>
    <cellStyle name="Comma 3 5 6 2 2" xfId="4187" xr:uid="{00000000-0005-0000-0000-0000CB0B0000}"/>
    <cellStyle name="Comma 3 5 6 3" xfId="1513" xr:uid="{00000000-0005-0000-0000-0000CC0B0000}"/>
    <cellStyle name="Comma 3 5 6 3 2" xfId="4188" xr:uid="{00000000-0005-0000-0000-0000CD0B0000}"/>
    <cellStyle name="Comma 3 5 6 4" xfId="4186" xr:uid="{00000000-0005-0000-0000-0000CE0B0000}"/>
    <cellStyle name="Comma 3 5 7" xfId="1514" xr:uid="{00000000-0005-0000-0000-0000CF0B0000}"/>
    <cellStyle name="Comma 3 5 7 2" xfId="1515" xr:uid="{00000000-0005-0000-0000-0000D00B0000}"/>
    <cellStyle name="Comma 3 5 7 2 2" xfId="4190" xr:uid="{00000000-0005-0000-0000-0000D10B0000}"/>
    <cellStyle name="Comma 3 5 7 3" xfId="4189" xr:uid="{00000000-0005-0000-0000-0000D20B0000}"/>
    <cellStyle name="Comma 3 5 8" xfId="1516" xr:uid="{00000000-0005-0000-0000-0000D30B0000}"/>
    <cellStyle name="Comma 3 5 8 2" xfId="4191" xr:uid="{00000000-0005-0000-0000-0000D40B0000}"/>
    <cellStyle name="Comma 3 5 9" xfId="1517" xr:uid="{00000000-0005-0000-0000-0000D50B0000}"/>
    <cellStyle name="Comma 3 5 9 2" xfId="4192" xr:uid="{00000000-0005-0000-0000-0000D60B0000}"/>
    <cellStyle name="Comma 3 6" xfId="1518" xr:uid="{00000000-0005-0000-0000-0000D70B0000}"/>
    <cellStyle name="Comma 3 6 2" xfId="1519" xr:uid="{00000000-0005-0000-0000-0000D80B0000}"/>
    <cellStyle name="Comma 3 6 2 2" xfId="1520" xr:uid="{00000000-0005-0000-0000-0000D90B0000}"/>
    <cellStyle name="Comma 3 6 2 2 2" xfId="4195" xr:uid="{00000000-0005-0000-0000-0000DA0B0000}"/>
    <cellStyle name="Comma 3 6 2 3" xfId="4194" xr:uid="{00000000-0005-0000-0000-0000DB0B0000}"/>
    <cellStyle name="Comma 3 6 3" xfId="1521" xr:uid="{00000000-0005-0000-0000-0000DC0B0000}"/>
    <cellStyle name="Comma 3 6 3 2" xfId="4196" xr:uid="{00000000-0005-0000-0000-0000DD0B0000}"/>
    <cellStyle name="Comma 3 6 4" xfId="1522" xr:uid="{00000000-0005-0000-0000-0000DE0B0000}"/>
    <cellStyle name="Comma 3 6 4 2" xfId="4197" xr:uid="{00000000-0005-0000-0000-0000DF0B0000}"/>
    <cellStyle name="Comma 3 6 5" xfId="4193" xr:uid="{00000000-0005-0000-0000-0000E00B0000}"/>
    <cellStyle name="Comma 3 7" xfId="1523" xr:uid="{00000000-0005-0000-0000-0000E10B0000}"/>
    <cellStyle name="Comma 3 7 2" xfId="1524" xr:uid="{00000000-0005-0000-0000-0000E20B0000}"/>
    <cellStyle name="Comma 3 7 2 2" xfId="1525" xr:uid="{00000000-0005-0000-0000-0000E30B0000}"/>
    <cellStyle name="Comma 3 7 2 2 2" xfId="4200" xr:uid="{00000000-0005-0000-0000-0000E40B0000}"/>
    <cellStyle name="Comma 3 7 2 3" xfId="4199" xr:uid="{00000000-0005-0000-0000-0000E50B0000}"/>
    <cellStyle name="Comma 3 7 3" xfId="1526" xr:uid="{00000000-0005-0000-0000-0000E60B0000}"/>
    <cellStyle name="Comma 3 7 3 2" xfId="4201" xr:uid="{00000000-0005-0000-0000-0000E70B0000}"/>
    <cellStyle name="Comma 3 7 4" xfId="1527" xr:uid="{00000000-0005-0000-0000-0000E80B0000}"/>
    <cellStyle name="Comma 3 7 4 2" xfId="4202" xr:uid="{00000000-0005-0000-0000-0000E90B0000}"/>
    <cellStyle name="Comma 3 7 5" xfId="4198" xr:uid="{00000000-0005-0000-0000-0000EA0B0000}"/>
    <cellStyle name="Comma 3 8" xfId="1528" xr:uid="{00000000-0005-0000-0000-0000EB0B0000}"/>
    <cellStyle name="Comma 3 8 2" xfId="1529" xr:uid="{00000000-0005-0000-0000-0000EC0B0000}"/>
    <cellStyle name="Comma 3 8 2 2" xfId="1530" xr:uid="{00000000-0005-0000-0000-0000ED0B0000}"/>
    <cellStyle name="Comma 3 8 2 2 2" xfId="4205" xr:uid="{00000000-0005-0000-0000-0000EE0B0000}"/>
    <cellStyle name="Comma 3 8 2 3" xfId="4204" xr:uid="{00000000-0005-0000-0000-0000EF0B0000}"/>
    <cellStyle name="Comma 3 8 3" xfId="1531" xr:uid="{00000000-0005-0000-0000-0000F00B0000}"/>
    <cellStyle name="Comma 3 8 3 2" xfId="4206" xr:uid="{00000000-0005-0000-0000-0000F10B0000}"/>
    <cellStyle name="Comma 3 8 4" xfId="1532" xr:uid="{00000000-0005-0000-0000-0000F20B0000}"/>
    <cellStyle name="Comma 3 8 4 2" xfId="4207" xr:uid="{00000000-0005-0000-0000-0000F30B0000}"/>
    <cellStyle name="Comma 3 8 5" xfId="4203" xr:uid="{00000000-0005-0000-0000-0000F40B0000}"/>
    <cellStyle name="Comma 3 9" xfId="1533" xr:uid="{00000000-0005-0000-0000-0000F50B0000}"/>
    <cellStyle name="Comma 3 9 2" xfId="1534" xr:uid="{00000000-0005-0000-0000-0000F60B0000}"/>
    <cellStyle name="Comma 3 9 2 2" xfId="1535" xr:uid="{00000000-0005-0000-0000-0000F70B0000}"/>
    <cellStyle name="Comma 3 9 2 2 2" xfId="4210" xr:uid="{00000000-0005-0000-0000-0000F80B0000}"/>
    <cellStyle name="Comma 3 9 2 3" xfId="4209" xr:uid="{00000000-0005-0000-0000-0000F90B0000}"/>
    <cellStyle name="Comma 3 9 3" xfId="1536" xr:uid="{00000000-0005-0000-0000-0000FA0B0000}"/>
    <cellStyle name="Comma 3 9 3 2" xfId="4211" xr:uid="{00000000-0005-0000-0000-0000FB0B0000}"/>
    <cellStyle name="Comma 3 9 4" xfId="1537" xr:uid="{00000000-0005-0000-0000-0000FC0B0000}"/>
    <cellStyle name="Comma 3 9 4 2" xfId="4212" xr:uid="{00000000-0005-0000-0000-0000FD0B0000}"/>
    <cellStyle name="Comma 3 9 5" xfId="4208" xr:uid="{00000000-0005-0000-0000-0000FE0B0000}"/>
    <cellStyle name="Comma 4" xfId="99" xr:uid="{00000000-0005-0000-0000-0000FF0B0000}"/>
    <cellStyle name="Comma 4 10" xfId="1539" xr:uid="{00000000-0005-0000-0000-0000000C0000}"/>
    <cellStyle name="Comma 4 10 2" xfId="1540" xr:uid="{00000000-0005-0000-0000-0000010C0000}"/>
    <cellStyle name="Comma 4 10 2 2" xfId="4215" xr:uid="{00000000-0005-0000-0000-0000020C0000}"/>
    <cellStyle name="Comma 4 10 3" xfId="1541" xr:uid="{00000000-0005-0000-0000-0000030C0000}"/>
    <cellStyle name="Comma 4 10 3 2" xfId="4216" xr:uid="{00000000-0005-0000-0000-0000040C0000}"/>
    <cellStyle name="Comma 4 10 4" xfId="4214" xr:uid="{00000000-0005-0000-0000-0000050C0000}"/>
    <cellStyle name="Comma 4 11" xfId="1542" xr:uid="{00000000-0005-0000-0000-0000060C0000}"/>
    <cellStyle name="Comma 4 11 2" xfId="1543" xr:uid="{00000000-0005-0000-0000-0000070C0000}"/>
    <cellStyle name="Comma 4 11 2 2" xfId="4218" xr:uid="{00000000-0005-0000-0000-0000080C0000}"/>
    <cellStyle name="Comma 4 11 3" xfId="4217" xr:uid="{00000000-0005-0000-0000-0000090C0000}"/>
    <cellStyle name="Comma 4 12" xfId="1544" xr:uid="{00000000-0005-0000-0000-00000A0C0000}"/>
    <cellStyle name="Comma 4 12 2" xfId="4219" xr:uid="{00000000-0005-0000-0000-00000B0C0000}"/>
    <cellStyle name="Comma 4 13" xfId="1545" xr:uid="{00000000-0005-0000-0000-00000C0C0000}"/>
    <cellStyle name="Comma 4 13 2" xfId="4220" xr:uid="{00000000-0005-0000-0000-00000D0C0000}"/>
    <cellStyle name="Comma 4 14" xfId="2616" xr:uid="{00000000-0005-0000-0000-00000E0C0000}"/>
    <cellStyle name="Comma 4 14 2" xfId="5250" xr:uid="{00000000-0005-0000-0000-00000F0C0000}"/>
    <cellStyle name="Comma 4 15" xfId="2675" xr:uid="{00000000-0005-0000-0000-0000100C0000}"/>
    <cellStyle name="Comma 4 15 2" xfId="5304" xr:uid="{00000000-0005-0000-0000-0000110C0000}"/>
    <cellStyle name="Comma 4 16" xfId="1538" xr:uid="{00000000-0005-0000-0000-0000120C0000}"/>
    <cellStyle name="Comma 4 16 2" xfId="4213" xr:uid="{00000000-0005-0000-0000-0000130C0000}"/>
    <cellStyle name="Comma 4 17" xfId="2785" xr:uid="{00000000-0005-0000-0000-0000140C0000}"/>
    <cellStyle name="Comma 4 2" xfId="15" xr:uid="{00000000-0005-0000-0000-0000150C0000}"/>
    <cellStyle name="Comma 4 2 10" xfId="1547" xr:uid="{00000000-0005-0000-0000-0000160C0000}"/>
    <cellStyle name="Comma 4 2 10 2" xfId="1548" xr:uid="{00000000-0005-0000-0000-0000170C0000}"/>
    <cellStyle name="Comma 4 2 10 2 2" xfId="4223" xr:uid="{00000000-0005-0000-0000-0000180C0000}"/>
    <cellStyle name="Comma 4 2 10 3" xfId="4222" xr:uid="{00000000-0005-0000-0000-0000190C0000}"/>
    <cellStyle name="Comma 4 2 11" xfId="1549" xr:uid="{00000000-0005-0000-0000-00001A0C0000}"/>
    <cellStyle name="Comma 4 2 11 2" xfId="4224" xr:uid="{00000000-0005-0000-0000-00001B0C0000}"/>
    <cellStyle name="Comma 4 2 12" xfId="1550" xr:uid="{00000000-0005-0000-0000-00001C0C0000}"/>
    <cellStyle name="Comma 4 2 12 2" xfId="4225" xr:uid="{00000000-0005-0000-0000-00001D0C0000}"/>
    <cellStyle name="Comma 4 2 13" xfId="1551" xr:uid="{00000000-0005-0000-0000-00001E0C0000}"/>
    <cellStyle name="Comma 4 2 13 2" xfId="4226" xr:uid="{00000000-0005-0000-0000-00001F0C0000}"/>
    <cellStyle name="Comma 4 2 14" xfId="2589" xr:uid="{00000000-0005-0000-0000-0000200C0000}"/>
    <cellStyle name="Comma 4 2 14 2" xfId="5226" xr:uid="{00000000-0005-0000-0000-0000210C0000}"/>
    <cellStyle name="Comma 4 2 15" xfId="2651" xr:uid="{00000000-0005-0000-0000-0000220C0000}"/>
    <cellStyle name="Comma 4 2 15 2" xfId="5280" xr:uid="{00000000-0005-0000-0000-0000230C0000}"/>
    <cellStyle name="Comma 4 2 16" xfId="1546" xr:uid="{00000000-0005-0000-0000-0000240C0000}"/>
    <cellStyle name="Comma 4 2 16 2" xfId="4221" xr:uid="{00000000-0005-0000-0000-0000250C0000}"/>
    <cellStyle name="Comma 4 2 17" xfId="48" xr:uid="{00000000-0005-0000-0000-0000260C0000}"/>
    <cellStyle name="Comma 4 2 18" xfId="2761" xr:uid="{00000000-0005-0000-0000-0000270C0000}"/>
    <cellStyle name="Comma 4 2 2" xfId="25" xr:uid="{00000000-0005-0000-0000-0000280C0000}"/>
    <cellStyle name="Comma 4 2 2 10" xfId="1553" xr:uid="{00000000-0005-0000-0000-0000290C0000}"/>
    <cellStyle name="Comma 4 2 2 10 2" xfId="4228" xr:uid="{00000000-0005-0000-0000-00002A0C0000}"/>
    <cellStyle name="Comma 4 2 2 11" xfId="2593" xr:uid="{00000000-0005-0000-0000-00002B0C0000}"/>
    <cellStyle name="Comma 4 2 2 11 2" xfId="5229" xr:uid="{00000000-0005-0000-0000-00002C0C0000}"/>
    <cellStyle name="Comma 4 2 2 12" xfId="2654" xr:uid="{00000000-0005-0000-0000-00002D0C0000}"/>
    <cellStyle name="Comma 4 2 2 12 2" xfId="5283" xr:uid="{00000000-0005-0000-0000-00002E0C0000}"/>
    <cellStyle name="Comma 4 2 2 13" xfId="1552" xr:uid="{00000000-0005-0000-0000-00002F0C0000}"/>
    <cellStyle name="Comma 4 2 2 13 2" xfId="4227" xr:uid="{00000000-0005-0000-0000-0000300C0000}"/>
    <cellStyle name="Comma 4 2 2 14" xfId="59" xr:uid="{00000000-0005-0000-0000-0000310C0000}"/>
    <cellStyle name="Comma 4 2 2 15" xfId="2764" xr:uid="{00000000-0005-0000-0000-0000320C0000}"/>
    <cellStyle name="Comma 4 2 2 2" xfId="31" xr:uid="{00000000-0005-0000-0000-0000330C0000}"/>
    <cellStyle name="Comma 4 2 2 2 10" xfId="2601" xr:uid="{00000000-0005-0000-0000-0000340C0000}"/>
    <cellStyle name="Comma 4 2 2 2 10 2" xfId="5236" xr:uid="{00000000-0005-0000-0000-0000350C0000}"/>
    <cellStyle name="Comma 4 2 2 2 11" xfId="2661" xr:uid="{00000000-0005-0000-0000-0000360C0000}"/>
    <cellStyle name="Comma 4 2 2 2 11 2" xfId="5290" xr:uid="{00000000-0005-0000-0000-0000370C0000}"/>
    <cellStyle name="Comma 4 2 2 2 12" xfId="1554" xr:uid="{00000000-0005-0000-0000-0000380C0000}"/>
    <cellStyle name="Comma 4 2 2 2 12 2" xfId="4229" xr:uid="{00000000-0005-0000-0000-0000390C0000}"/>
    <cellStyle name="Comma 4 2 2 2 13" xfId="83" xr:uid="{00000000-0005-0000-0000-00003A0C0000}"/>
    <cellStyle name="Comma 4 2 2 2 14" xfId="2771" xr:uid="{00000000-0005-0000-0000-00003B0C0000}"/>
    <cellStyle name="Comma 4 2 2 2 2" xfId="96" xr:uid="{00000000-0005-0000-0000-00003C0C0000}"/>
    <cellStyle name="Comma 4 2 2 2 2 2" xfId="125" xr:uid="{00000000-0005-0000-0000-00003D0C0000}"/>
    <cellStyle name="Comma 4 2 2 2 2 2 2" xfId="179" xr:uid="{00000000-0005-0000-0000-00003E0C0000}"/>
    <cellStyle name="Comma 4 2 2 2 2 2 2 2" xfId="2755" xr:uid="{00000000-0005-0000-0000-00003F0C0000}"/>
    <cellStyle name="Comma 4 2 2 2 2 2 2 2 2" xfId="5384" xr:uid="{00000000-0005-0000-0000-0000400C0000}"/>
    <cellStyle name="Comma 4 2 2 2 2 2 2 3" xfId="1557" xr:uid="{00000000-0005-0000-0000-0000410C0000}"/>
    <cellStyle name="Comma 4 2 2 2 2 2 2 3 2" xfId="4232" xr:uid="{00000000-0005-0000-0000-0000420C0000}"/>
    <cellStyle name="Comma 4 2 2 2 2 2 2 4" xfId="2865" xr:uid="{00000000-0005-0000-0000-0000430C0000}"/>
    <cellStyle name="Comma 4 2 2 2 2 2 3" xfId="2642" xr:uid="{00000000-0005-0000-0000-0000440C0000}"/>
    <cellStyle name="Comma 4 2 2 2 2 2 3 2" xfId="5276" xr:uid="{00000000-0005-0000-0000-0000450C0000}"/>
    <cellStyle name="Comma 4 2 2 2 2 2 4" xfId="2701" xr:uid="{00000000-0005-0000-0000-0000460C0000}"/>
    <cellStyle name="Comma 4 2 2 2 2 2 4 2" xfId="5330" xr:uid="{00000000-0005-0000-0000-0000470C0000}"/>
    <cellStyle name="Comma 4 2 2 2 2 2 5" xfId="1556" xr:uid="{00000000-0005-0000-0000-0000480C0000}"/>
    <cellStyle name="Comma 4 2 2 2 2 2 5 2" xfId="4231" xr:uid="{00000000-0005-0000-0000-0000490C0000}"/>
    <cellStyle name="Comma 4 2 2 2 2 2 6" xfId="2811" xr:uid="{00000000-0005-0000-0000-00004A0C0000}"/>
    <cellStyle name="Comma 4 2 2 2 2 3" xfId="152" xr:uid="{00000000-0005-0000-0000-00004B0C0000}"/>
    <cellStyle name="Comma 4 2 2 2 2 3 2" xfId="2728" xr:uid="{00000000-0005-0000-0000-00004C0C0000}"/>
    <cellStyle name="Comma 4 2 2 2 2 3 2 2" xfId="5357" xr:uid="{00000000-0005-0000-0000-00004D0C0000}"/>
    <cellStyle name="Comma 4 2 2 2 2 3 3" xfId="1558" xr:uid="{00000000-0005-0000-0000-00004E0C0000}"/>
    <cellStyle name="Comma 4 2 2 2 2 3 3 2" xfId="4233" xr:uid="{00000000-0005-0000-0000-00004F0C0000}"/>
    <cellStyle name="Comma 4 2 2 2 2 3 4" xfId="2838" xr:uid="{00000000-0005-0000-0000-0000500C0000}"/>
    <cellStyle name="Comma 4 2 2 2 2 4" xfId="1559" xr:uid="{00000000-0005-0000-0000-0000510C0000}"/>
    <cellStyle name="Comma 4 2 2 2 2 4 2" xfId="4234" xr:uid="{00000000-0005-0000-0000-0000520C0000}"/>
    <cellStyle name="Comma 4 2 2 2 2 5" xfId="2614" xr:uid="{00000000-0005-0000-0000-0000530C0000}"/>
    <cellStyle name="Comma 4 2 2 2 2 5 2" xfId="5249" xr:uid="{00000000-0005-0000-0000-0000540C0000}"/>
    <cellStyle name="Comma 4 2 2 2 2 6" xfId="2674" xr:uid="{00000000-0005-0000-0000-0000550C0000}"/>
    <cellStyle name="Comma 4 2 2 2 2 6 2" xfId="5303" xr:uid="{00000000-0005-0000-0000-0000560C0000}"/>
    <cellStyle name="Comma 4 2 2 2 2 7" xfId="1555" xr:uid="{00000000-0005-0000-0000-0000570C0000}"/>
    <cellStyle name="Comma 4 2 2 2 2 7 2" xfId="4230" xr:uid="{00000000-0005-0000-0000-0000580C0000}"/>
    <cellStyle name="Comma 4 2 2 2 2 8" xfId="2784" xr:uid="{00000000-0005-0000-0000-0000590C0000}"/>
    <cellStyle name="Comma 4 2 2 2 3" xfId="112" xr:uid="{00000000-0005-0000-0000-00005A0C0000}"/>
    <cellStyle name="Comma 4 2 2 2 3 2" xfId="166" xr:uid="{00000000-0005-0000-0000-00005B0C0000}"/>
    <cellStyle name="Comma 4 2 2 2 3 2 2" xfId="1562" xr:uid="{00000000-0005-0000-0000-00005C0C0000}"/>
    <cellStyle name="Comma 4 2 2 2 3 2 2 2" xfId="4237" xr:uid="{00000000-0005-0000-0000-00005D0C0000}"/>
    <cellStyle name="Comma 4 2 2 2 3 2 3" xfId="2742" xr:uid="{00000000-0005-0000-0000-00005E0C0000}"/>
    <cellStyle name="Comma 4 2 2 2 3 2 3 2" xfId="5371" xr:uid="{00000000-0005-0000-0000-00005F0C0000}"/>
    <cellStyle name="Comma 4 2 2 2 3 2 4" xfId="1561" xr:uid="{00000000-0005-0000-0000-0000600C0000}"/>
    <cellStyle name="Comma 4 2 2 2 3 2 4 2" xfId="4236" xr:uid="{00000000-0005-0000-0000-0000610C0000}"/>
    <cellStyle name="Comma 4 2 2 2 3 2 5" xfId="2852" xr:uid="{00000000-0005-0000-0000-0000620C0000}"/>
    <cellStyle name="Comma 4 2 2 2 3 3" xfId="1563" xr:uid="{00000000-0005-0000-0000-0000630C0000}"/>
    <cellStyle name="Comma 4 2 2 2 3 3 2" xfId="4238" xr:uid="{00000000-0005-0000-0000-0000640C0000}"/>
    <cellStyle name="Comma 4 2 2 2 3 4" xfId="1564" xr:uid="{00000000-0005-0000-0000-0000650C0000}"/>
    <cellStyle name="Comma 4 2 2 2 3 4 2" xfId="4239" xr:uid="{00000000-0005-0000-0000-0000660C0000}"/>
    <cellStyle name="Comma 4 2 2 2 3 5" xfId="2629" xr:uid="{00000000-0005-0000-0000-0000670C0000}"/>
    <cellStyle name="Comma 4 2 2 2 3 5 2" xfId="5263" xr:uid="{00000000-0005-0000-0000-0000680C0000}"/>
    <cellStyle name="Comma 4 2 2 2 3 6" xfId="2688" xr:uid="{00000000-0005-0000-0000-0000690C0000}"/>
    <cellStyle name="Comma 4 2 2 2 3 6 2" xfId="5317" xr:uid="{00000000-0005-0000-0000-00006A0C0000}"/>
    <cellStyle name="Comma 4 2 2 2 3 7" xfId="1560" xr:uid="{00000000-0005-0000-0000-00006B0C0000}"/>
    <cellStyle name="Comma 4 2 2 2 3 7 2" xfId="4235" xr:uid="{00000000-0005-0000-0000-00006C0C0000}"/>
    <cellStyle name="Comma 4 2 2 2 3 8" xfId="2798" xr:uid="{00000000-0005-0000-0000-00006D0C0000}"/>
    <cellStyle name="Comma 4 2 2 2 4" xfId="139" xr:uid="{00000000-0005-0000-0000-00006E0C0000}"/>
    <cellStyle name="Comma 4 2 2 2 4 2" xfId="1566" xr:uid="{00000000-0005-0000-0000-00006F0C0000}"/>
    <cellStyle name="Comma 4 2 2 2 4 2 2" xfId="1567" xr:uid="{00000000-0005-0000-0000-0000700C0000}"/>
    <cellStyle name="Comma 4 2 2 2 4 2 2 2" xfId="4242" xr:uid="{00000000-0005-0000-0000-0000710C0000}"/>
    <cellStyle name="Comma 4 2 2 2 4 2 3" xfId="4241" xr:uid="{00000000-0005-0000-0000-0000720C0000}"/>
    <cellStyle name="Comma 4 2 2 2 4 3" xfId="1568" xr:uid="{00000000-0005-0000-0000-0000730C0000}"/>
    <cellStyle name="Comma 4 2 2 2 4 3 2" xfId="4243" xr:uid="{00000000-0005-0000-0000-0000740C0000}"/>
    <cellStyle name="Comma 4 2 2 2 4 4" xfId="1569" xr:uid="{00000000-0005-0000-0000-0000750C0000}"/>
    <cellStyle name="Comma 4 2 2 2 4 4 2" xfId="4244" xr:uid="{00000000-0005-0000-0000-0000760C0000}"/>
    <cellStyle name="Comma 4 2 2 2 4 5" xfId="2715" xr:uid="{00000000-0005-0000-0000-0000770C0000}"/>
    <cellStyle name="Comma 4 2 2 2 4 5 2" xfId="5344" xr:uid="{00000000-0005-0000-0000-0000780C0000}"/>
    <cellStyle name="Comma 4 2 2 2 4 6" xfId="1565" xr:uid="{00000000-0005-0000-0000-0000790C0000}"/>
    <cellStyle name="Comma 4 2 2 2 4 6 2" xfId="4240" xr:uid="{00000000-0005-0000-0000-00007A0C0000}"/>
    <cellStyle name="Comma 4 2 2 2 4 7" xfId="2825" xr:uid="{00000000-0005-0000-0000-00007B0C0000}"/>
    <cellStyle name="Comma 4 2 2 2 5" xfId="1570" xr:uid="{00000000-0005-0000-0000-00007C0C0000}"/>
    <cellStyle name="Comma 4 2 2 2 5 2" xfId="1571" xr:uid="{00000000-0005-0000-0000-00007D0C0000}"/>
    <cellStyle name="Comma 4 2 2 2 5 2 2" xfId="1572" xr:uid="{00000000-0005-0000-0000-00007E0C0000}"/>
    <cellStyle name="Comma 4 2 2 2 5 2 2 2" xfId="4247" xr:uid="{00000000-0005-0000-0000-00007F0C0000}"/>
    <cellStyle name="Comma 4 2 2 2 5 2 3" xfId="4246" xr:uid="{00000000-0005-0000-0000-0000800C0000}"/>
    <cellStyle name="Comma 4 2 2 2 5 3" xfId="1573" xr:uid="{00000000-0005-0000-0000-0000810C0000}"/>
    <cellStyle name="Comma 4 2 2 2 5 3 2" xfId="4248" xr:uid="{00000000-0005-0000-0000-0000820C0000}"/>
    <cellStyle name="Comma 4 2 2 2 5 4" xfId="1574" xr:uid="{00000000-0005-0000-0000-0000830C0000}"/>
    <cellStyle name="Comma 4 2 2 2 5 4 2" xfId="4249" xr:uid="{00000000-0005-0000-0000-0000840C0000}"/>
    <cellStyle name="Comma 4 2 2 2 5 5" xfId="4245" xr:uid="{00000000-0005-0000-0000-0000850C0000}"/>
    <cellStyle name="Comma 4 2 2 2 6" xfId="1575" xr:uid="{00000000-0005-0000-0000-0000860C0000}"/>
    <cellStyle name="Comma 4 2 2 2 6 2" xfId="1576" xr:uid="{00000000-0005-0000-0000-0000870C0000}"/>
    <cellStyle name="Comma 4 2 2 2 6 2 2" xfId="4251" xr:uid="{00000000-0005-0000-0000-0000880C0000}"/>
    <cellStyle name="Comma 4 2 2 2 6 3" xfId="1577" xr:uid="{00000000-0005-0000-0000-0000890C0000}"/>
    <cellStyle name="Comma 4 2 2 2 6 3 2" xfId="4252" xr:uid="{00000000-0005-0000-0000-00008A0C0000}"/>
    <cellStyle name="Comma 4 2 2 2 6 4" xfId="4250" xr:uid="{00000000-0005-0000-0000-00008B0C0000}"/>
    <cellStyle name="Comma 4 2 2 2 7" xfId="1578" xr:uid="{00000000-0005-0000-0000-00008C0C0000}"/>
    <cellStyle name="Comma 4 2 2 2 7 2" xfId="1579" xr:uid="{00000000-0005-0000-0000-00008D0C0000}"/>
    <cellStyle name="Comma 4 2 2 2 7 2 2" xfId="4254" xr:uid="{00000000-0005-0000-0000-00008E0C0000}"/>
    <cellStyle name="Comma 4 2 2 2 7 3" xfId="4253" xr:uid="{00000000-0005-0000-0000-00008F0C0000}"/>
    <cellStyle name="Comma 4 2 2 2 8" xfId="1580" xr:uid="{00000000-0005-0000-0000-0000900C0000}"/>
    <cellStyle name="Comma 4 2 2 2 8 2" xfId="4255" xr:uid="{00000000-0005-0000-0000-0000910C0000}"/>
    <cellStyle name="Comma 4 2 2 2 9" xfId="1581" xr:uid="{00000000-0005-0000-0000-0000920C0000}"/>
    <cellStyle name="Comma 4 2 2 2 9 2" xfId="4256" xr:uid="{00000000-0005-0000-0000-0000930C0000}"/>
    <cellStyle name="Comma 4 2 2 3" xfId="89" xr:uid="{00000000-0005-0000-0000-0000940C0000}"/>
    <cellStyle name="Comma 4 2 2 3 2" xfId="118" xr:uid="{00000000-0005-0000-0000-0000950C0000}"/>
    <cellStyle name="Comma 4 2 2 3 2 2" xfId="172" xr:uid="{00000000-0005-0000-0000-0000960C0000}"/>
    <cellStyle name="Comma 4 2 2 3 2 2 2" xfId="2748" xr:uid="{00000000-0005-0000-0000-0000970C0000}"/>
    <cellStyle name="Comma 4 2 2 3 2 2 2 2" xfId="5377" xr:uid="{00000000-0005-0000-0000-0000980C0000}"/>
    <cellStyle name="Comma 4 2 2 3 2 2 3" xfId="1584" xr:uid="{00000000-0005-0000-0000-0000990C0000}"/>
    <cellStyle name="Comma 4 2 2 3 2 2 3 2" xfId="4259" xr:uid="{00000000-0005-0000-0000-00009A0C0000}"/>
    <cellStyle name="Comma 4 2 2 3 2 2 4" xfId="2858" xr:uid="{00000000-0005-0000-0000-00009B0C0000}"/>
    <cellStyle name="Comma 4 2 2 3 2 3" xfId="2635" xr:uid="{00000000-0005-0000-0000-00009C0C0000}"/>
    <cellStyle name="Comma 4 2 2 3 2 3 2" xfId="5269" xr:uid="{00000000-0005-0000-0000-00009D0C0000}"/>
    <cellStyle name="Comma 4 2 2 3 2 4" xfId="2694" xr:uid="{00000000-0005-0000-0000-00009E0C0000}"/>
    <cellStyle name="Comma 4 2 2 3 2 4 2" xfId="5323" xr:uid="{00000000-0005-0000-0000-00009F0C0000}"/>
    <cellStyle name="Comma 4 2 2 3 2 5" xfId="1583" xr:uid="{00000000-0005-0000-0000-0000A00C0000}"/>
    <cellStyle name="Comma 4 2 2 3 2 5 2" xfId="4258" xr:uid="{00000000-0005-0000-0000-0000A10C0000}"/>
    <cellStyle name="Comma 4 2 2 3 2 6" xfId="2804" xr:uid="{00000000-0005-0000-0000-0000A20C0000}"/>
    <cellStyle name="Comma 4 2 2 3 3" xfId="145" xr:uid="{00000000-0005-0000-0000-0000A30C0000}"/>
    <cellStyle name="Comma 4 2 2 3 3 2" xfId="2721" xr:uid="{00000000-0005-0000-0000-0000A40C0000}"/>
    <cellStyle name="Comma 4 2 2 3 3 2 2" xfId="5350" xr:uid="{00000000-0005-0000-0000-0000A50C0000}"/>
    <cellStyle name="Comma 4 2 2 3 3 3" xfId="1585" xr:uid="{00000000-0005-0000-0000-0000A60C0000}"/>
    <cellStyle name="Comma 4 2 2 3 3 3 2" xfId="4260" xr:uid="{00000000-0005-0000-0000-0000A70C0000}"/>
    <cellStyle name="Comma 4 2 2 3 3 4" xfId="2831" xr:uid="{00000000-0005-0000-0000-0000A80C0000}"/>
    <cellStyle name="Comma 4 2 2 3 4" xfId="1586" xr:uid="{00000000-0005-0000-0000-0000A90C0000}"/>
    <cellStyle name="Comma 4 2 2 3 4 2" xfId="4261" xr:uid="{00000000-0005-0000-0000-0000AA0C0000}"/>
    <cellStyle name="Comma 4 2 2 3 5" xfId="2607" xr:uid="{00000000-0005-0000-0000-0000AB0C0000}"/>
    <cellStyle name="Comma 4 2 2 3 5 2" xfId="5242" xr:uid="{00000000-0005-0000-0000-0000AC0C0000}"/>
    <cellStyle name="Comma 4 2 2 3 6" xfId="2667" xr:uid="{00000000-0005-0000-0000-0000AD0C0000}"/>
    <cellStyle name="Comma 4 2 2 3 6 2" xfId="5296" xr:uid="{00000000-0005-0000-0000-0000AE0C0000}"/>
    <cellStyle name="Comma 4 2 2 3 7" xfId="1582" xr:uid="{00000000-0005-0000-0000-0000AF0C0000}"/>
    <cellStyle name="Comma 4 2 2 3 7 2" xfId="4257" xr:uid="{00000000-0005-0000-0000-0000B00C0000}"/>
    <cellStyle name="Comma 4 2 2 3 8" xfId="2777" xr:uid="{00000000-0005-0000-0000-0000B10C0000}"/>
    <cellStyle name="Comma 4 2 2 4" xfId="105" xr:uid="{00000000-0005-0000-0000-0000B20C0000}"/>
    <cellStyle name="Comma 4 2 2 4 2" xfId="159" xr:uid="{00000000-0005-0000-0000-0000B30C0000}"/>
    <cellStyle name="Comma 4 2 2 4 2 2" xfId="1589" xr:uid="{00000000-0005-0000-0000-0000B40C0000}"/>
    <cellStyle name="Comma 4 2 2 4 2 2 2" xfId="4264" xr:uid="{00000000-0005-0000-0000-0000B50C0000}"/>
    <cellStyle name="Comma 4 2 2 4 2 3" xfId="2735" xr:uid="{00000000-0005-0000-0000-0000B60C0000}"/>
    <cellStyle name="Comma 4 2 2 4 2 3 2" xfId="5364" xr:uid="{00000000-0005-0000-0000-0000B70C0000}"/>
    <cellStyle name="Comma 4 2 2 4 2 4" xfId="1588" xr:uid="{00000000-0005-0000-0000-0000B80C0000}"/>
    <cellStyle name="Comma 4 2 2 4 2 4 2" xfId="4263" xr:uid="{00000000-0005-0000-0000-0000B90C0000}"/>
    <cellStyle name="Comma 4 2 2 4 2 5" xfId="2845" xr:uid="{00000000-0005-0000-0000-0000BA0C0000}"/>
    <cellStyle name="Comma 4 2 2 4 3" xfId="1590" xr:uid="{00000000-0005-0000-0000-0000BB0C0000}"/>
    <cellStyle name="Comma 4 2 2 4 3 2" xfId="4265" xr:uid="{00000000-0005-0000-0000-0000BC0C0000}"/>
    <cellStyle name="Comma 4 2 2 4 4" xfId="1591" xr:uid="{00000000-0005-0000-0000-0000BD0C0000}"/>
    <cellStyle name="Comma 4 2 2 4 4 2" xfId="4266" xr:uid="{00000000-0005-0000-0000-0000BE0C0000}"/>
    <cellStyle name="Comma 4 2 2 4 5" xfId="2622" xr:uid="{00000000-0005-0000-0000-0000BF0C0000}"/>
    <cellStyle name="Comma 4 2 2 4 5 2" xfId="5256" xr:uid="{00000000-0005-0000-0000-0000C00C0000}"/>
    <cellStyle name="Comma 4 2 2 4 6" xfId="2681" xr:uid="{00000000-0005-0000-0000-0000C10C0000}"/>
    <cellStyle name="Comma 4 2 2 4 6 2" xfId="5310" xr:uid="{00000000-0005-0000-0000-0000C20C0000}"/>
    <cellStyle name="Comma 4 2 2 4 7" xfId="1587" xr:uid="{00000000-0005-0000-0000-0000C30C0000}"/>
    <cellStyle name="Comma 4 2 2 4 7 2" xfId="4262" xr:uid="{00000000-0005-0000-0000-0000C40C0000}"/>
    <cellStyle name="Comma 4 2 2 4 8" xfId="2791" xr:uid="{00000000-0005-0000-0000-0000C50C0000}"/>
    <cellStyle name="Comma 4 2 2 5" xfId="132" xr:uid="{00000000-0005-0000-0000-0000C60C0000}"/>
    <cellStyle name="Comma 4 2 2 5 2" xfId="1593" xr:uid="{00000000-0005-0000-0000-0000C70C0000}"/>
    <cellStyle name="Comma 4 2 2 5 2 2" xfId="1594" xr:uid="{00000000-0005-0000-0000-0000C80C0000}"/>
    <cellStyle name="Comma 4 2 2 5 2 2 2" xfId="4269" xr:uid="{00000000-0005-0000-0000-0000C90C0000}"/>
    <cellStyle name="Comma 4 2 2 5 2 3" xfId="4268" xr:uid="{00000000-0005-0000-0000-0000CA0C0000}"/>
    <cellStyle name="Comma 4 2 2 5 3" xfId="1595" xr:uid="{00000000-0005-0000-0000-0000CB0C0000}"/>
    <cellStyle name="Comma 4 2 2 5 3 2" xfId="4270" xr:uid="{00000000-0005-0000-0000-0000CC0C0000}"/>
    <cellStyle name="Comma 4 2 2 5 4" xfId="1596" xr:uid="{00000000-0005-0000-0000-0000CD0C0000}"/>
    <cellStyle name="Comma 4 2 2 5 4 2" xfId="4271" xr:uid="{00000000-0005-0000-0000-0000CE0C0000}"/>
    <cellStyle name="Comma 4 2 2 5 5" xfId="2708" xr:uid="{00000000-0005-0000-0000-0000CF0C0000}"/>
    <cellStyle name="Comma 4 2 2 5 5 2" xfId="5337" xr:uid="{00000000-0005-0000-0000-0000D00C0000}"/>
    <cellStyle name="Comma 4 2 2 5 6" xfId="1592" xr:uid="{00000000-0005-0000-0000-0000D10C0000}"/>
    <cellStyle name="Comma 4 2 2 5 6 2" xfId="4267" xr:uid="{00000000-0005-0000-0000-0000D20C0000}"/>
    <cellStyle name="Comma 4 2 2 5 7" xfId="2818" xr:uid="{00000000-0005-0000-0000-0000D30C0000}"/>
    <cellStyle name="Comma 4 2 2 6" xfId="1597" xr:uid="{00000000-0005-0000-0000-0000D40C0000}"/>
    <cellStyle name="Comma 4 2 2 6 2" xfId="1598" xr:uid="{00000000-0005-0000-0000-0000D50C0000}"/>
    <cellStyle name="Comma 4 2 2 6 2 2" xfId="1599" xr:uid="{00000000-0005-0000-0000-0000D60C0000}"/>
    <cellStyle name="Comma 4 2 2 6 2 2 2" xfId="4274" xr:uid="{00000000-0005-0000-0000-0000D70C0000}"/>
    <cellStyle name="Comma 4 2 2 6 2 3" xfId="4273" xr:uid="{00000000-0005-0000-0000-0000D80C0000}"/>
    <cellStyle name="Comma 4 2 2 6 3" xfId="1600" xr:uid="{00000000-0005-0000-0000-0000D90C0000}"/>
    <cellStyle name="Comma 4 2 2 6 3 2" xfId="4275" xr:uid="{00000000-0005-0000-0000-0000DA0C0000}"/>
    <cellStyle name="Comma 4 2 2 6 4" xfId="1601" xr:uid="{00000000-0005-0000-0000-0000DB0C0000}"/>
    <cellStyle name="Comma 4 2 2 6 4 2" xfId="4276" xr:uid="{00000000-0005-0000-0000-0000DC0C0000}"/>
    <cellStyle name="Comma 4 2 2 6 5" xfId="4272" xr:uid="{00000000-0005-0000-0000-0000DD0C0000}"/>
    <cellStyle name="Comma 4 2 2 7" xfId="1602" xr:uid="{00000000-0005-0000-0000-0000DE0C0000}"/>
    <cellStyle name="Comma 4 2 2 7 2" xfId="1603" xr:uid="{00000000-0005-0000-0000-0000DF0C0000}"/>
    <cellStyle name="Comma 4 2 2 7 2 2" xfId="4278" xr:uid="{00000000-0005-0000-0000-0000E00C0000}"/>
    <cellStyle name="Comma 4 2 2 7 3" xfId="1604" xr:uid="{00000000-0005-0000-0000-0000E10C0000}"/>
    <cellStyle name="Comma 4 2 2 7 3 2" xfId="4279" xr:uid="{00000000-0005-0000-0000-0000E20C0000}"/>
    <cellStyle name="Comma 4 2 2 7 4" xfId="4277" xr:uid="{00000000-0005-0000-0000-0000E30C0000}"/>
    <cellStyle name="Comma 4 2 2 8" xfId="1605" xr:uid="{00000000-0005-0000-0000-0000E40C0000}"/>
    <cellStyle name="Comma 4 2 2 8 2" xfId="1606" xr:uid="{00000000-0005-0000-0000-0000E50C0000}"/>
    <cellStyle name="Comma 4 2 2 8 2 2" xfId="4281" xr:uid="{00000000-0005-0000-0000-0000E60C0000}"/>
    <cellStyle name="Comma 4 2 2 8 3" xfId="4280" xr:uid="{00000000-0005-0000-0000-0000E70C0000}"/>
    <cellStyle name="Comma 4 2 2 9" xfId="1607" xr:uid="{00000000-0005-0000-0000-0000E80C0000}"/>
    <cellStyle name="Comma 4 2 2 9 2" xfId="4282" xr:uid="{00000000-0005-0000-0000-0000E90C0000}"/>
    <cellStyle name="Comma 4 2 3" xfId="28" xr:uid="{00000000-0005-0000-0000-0000EA0C0000}"/>
    <cellStyle name="Comma 4 2 3 10" xfId="1609" xr:uid="{00000000-0005-0000-0000-0000EB0C0000}"/>
    <cellStyle name="Comma 4 2 3 10 2" xfId="4284" xr:uid="{00000000-0005-0000-0000-0000EC0C0000}"/>
    <cellStyle name="Comma 4 2 3 11" xfId="2598" xr:uid="{00000000-0005-0000-0000-0000ED0C0000}"/>
    <cellStyle name="Comma 4 2 3 11 2" xfId="5233" xr:uid="{00000000-0005-0000-0000-0000EE0C0000}"/>
    <cellStyle name="Comma 4 2 3 12" xfId="2658" xr:uid="{00000000-0005-0000-0000-0000EF0C0000}"/>
    <cellStyle name="Comma 4 2 3 12 2" xfId="5287" xr:uid="{00000000-0005-0000-0000-0000F00C0000}"/>
    <cellStyle name="Comma 4 2 3 13" xfId="1608" xr:uid="{00000000-0005-0000-0000-0000F10C0000}"/>
    <cellStyle name="Comma 4 2 3 13 2" xfId="4283" xr:uid="{00000000-0005-0000-0000-0000F20C0000}"/>
    <cellStyle name="Comma 4 2 3 14" xfId="80" xr:uid="{00000000-0005-0000-0000-0000F30C0000}"/>
    <cellStyle name="Comma 4 2 3 15" xfId="2768" xr:uid="{00000000-0005-0000-0000-0000F40C0000}"/>
    <cellStyle name="Comma 4 2 3 2" xfId="93" xr:uid="{00000000-0005-0000-0000-0000F50C0000}"/>
    <cellStyle name="Comma 4 2 3 2 10" xfId="2611" xr:uid="{00000000-0005-0000-0000-0000F60C0000}"/>
    <cellStyle name="Comma 4 2 3 2 10 2" xfId="5246" xr:uid="{00000000-0005-0000-0000-0000F70C0000}"/>
    <cellStyle name="Comma 4 2 3 2 11" xfId="2671" xr:uid="{00000000-0005-0000-0000-0000F80C0000}"/>
    <cellStyle name="Comma 4 2 3 2 11 2" xfId="5300" xr:uid="{00000000-0005-0000-0000-0000F90C0000}"/>
    <cellStyle name="Comma 4 2 3 2 12" xfId="1610" xr:uid="{00000000-0005-0000-0000-0000FA0C0000}"/>
    <cellStyle name="Comma 4 2 3 2 12 2" xfId="4285" xr:uid="{00000000-0005-0000-0000-0000FB0C0000}"/>
    <cellStyle name="Comma 4 2 3 2 13" xfId="2781" xr:uid="{00000000-0005-0000-0000-0000FC0C0000}"/>
    <cellStyle name="Comma 4 2 3 2 2" xfId="122" xr:uid="{00000000-0005-0000-0000-0000FD0C0000}"/>
    <cellStyle name="Comma 4 2 3 2 2 2" xfId="176" xr:uid="{00000000-0005-0000-0000-0000FE0C0000}"/>
    <cellStyle name="Comma 4 2 3 2 2 2 2" xfId="1613" xr:uid="{00000000-0005-0000-0000-0000FF0C0000}"/>
    <cellStyle name="Comma 4 2 3 2 2 2 2 2" xfId="4288" xr:uid="{00000000-0005-0000-0000-0000000D0000}"/>
    <cellStyle name="Comma 4 2 3 2 2 2 3" xfId="2752" xr:uid="{00000000-0005-0000-0000-0000010D0000}"/>
    <cellStyle name="Comma 4 2 3 2 2 2 3 2" xfId="5381" xr:uid="{00000000-0005-0000-0000-0000020D0000}"/>
    <cellStyle name="Comma 4 2 3 2 2 2 4" xfId="1612" xr:uid="{00000000-0005-0000-0000-0000030D0000}"/>
    <cellStyle name="Comma 4 2 3 2 2 2 4 2" xfId="4287" xr:uid="{00000000-0005-0000-0000-0000040D0000}"/>
    <cellStyle name="Comma 4 2 3 2 2 2 5" xfId="2862" xr:uid="{00000000-0005-0000-0000-0000050D0000}"/>
    <cellStyle name="Comma 4 2 3 2 2 3" xfId="1614" xr:uid="{00000000-0005-0000-0000-0000060D0000}"/>
    <cellStyle name="Comma 4 2 3 2 2 3 2" xfId="4289" xr:uid="{00000000-0005-0000-0000-0000070D0000}"/>
    <cellStyle name="Comma 4 2 3 2 2 4" xfId="1615" xr:uid="{00000000-0005-0000-0000-0000080D0000}"/>
    <cellStyle name="Comma 4 2 3 2 2 4 2" xfId="4290" xr:uid="{00000000-0005-0000-0000-0000090D0000}"/>
    <cellStyle name="Comma 4 2 3 2 2 5" xfId="2639" xr:uid="{00000000-0005-0000-0000-00000A0D0000}"/>
    <cellStyle name="Comma 4 2 3 2 2 5 2" xfId="5273" xr:uid="{00000000-0005-0000-0000-00000B0D0000}"/>
    <cellStyle name="Comma 4 2 3 2 2 6" xfId="2698" xr:uid="{00000000-0005-0000-0000-00000C0D0000}"/>
    <cellStyle name="Comma 4 2 3 2 2 6 2" xfId="5327" xr:uid="{00000000-0005-0000-0000-00000D0D0000}"/>
    <cellStyle name="Comma 4 2 3 2 2 7" xfId="1611" xr:uid="{00000000-0005-0000-0000-00000E0D0000}"/>
    <cellStyle name="Comma 4 2 3 2 2 7 2" xfId="4286" xr:uid="{00000000-0005-0000-0000-00000F0D0000}"/>
    <cellStyle name="Comma 4 2 3 2 2 8" xfId="2808" xr:uid="{00000000-0005-0000-0000-0000100D0000}"/>
    <cellStyle name="Comma 4 2 3 2 3" xfId="149" xr:uid="{00000000-0005-0000-0000-0000110D0000}"/>
    <cellStyle name="Comma 4 2 3 2 3 2" xfId="1617" xr:uid="{00000000-0005-0000-0000-0000120D0000}"/>
    <cellStyle name="Comma 4 2 3 2 3 2 2" xfId="1618" xr:uid="{00000000-0005-0000-0000-0000130D0000}"/>
    <cellStyle name="Comma 4 2 3 2 3 2 2 2" xfId="4293" xr:uid="{00000000-0005-0000-0000-0000140D0000}"/>
    <cellStyle name="Comma 4 2 3 2 3 2 3" xfId="4292" xr:uid="{00000000-0005-0000-0000-0000150D0000}"/>
    <cellStyle name="Comma 4 2 3 2 3 3" xfId="1619" xr:uid="{00000000-0005-0000-0000-0000160D0000}"/>
    <cellStyle name="Comma 4 2 3 2 3 3 2" xfId="4294" xr:uid="{00000000-0005-0000-0000-0000170D0000}"/>
    <cellStyle name="Comma 4 2 3 2 3 4" xfId="1620" xr:uid="{00000000-0005-0000-0000-0000180D0000}"/>
    <cellStyle name="Comma 4 2 3 2 3 4 2" xfId="4295" xr:uid="{00000000-0005-0000-0000-0000190D0000}"/>
    <cellStyle name="Comma 4 2 3 2 3 5" xfId="2725" xr:uid="{00000000-0005-0000-0000-00001A0D0000}"/>
    <cellStyle name="Comma 4 2 3 2 3 5 2" xfId="5354" xr:uid="{00000000-0005-0000-0000-00001B0D0000}"/>
    <cellStyle name="Comma 4 2 3 2 3 6" xfId="1616" xr:uid="{00000000-0005-0000-0000-00001C0D0000}"/>
    <cellStyle name="Comma 4 2 3 2 3 6 2" xfId="4291" xr:uid="{00000000-0005-0000-0000-00001D0D0000}"/>
    <cellStyle name="Comma 4 2 3 2 3 7" xfId="2835" xr:uid="{00000000-0005-0000-0000-00001E0D0000}"/>
    <cellStyle name="Comma 4 2 3 2 4" xfId="1621" xr:uid="{00000000-0005-0000-0000-00001F0D0000}"/>
    <cellStyle name="Comma 4 2 3 2 4 2" xfId="1622" xr:uid="{00000000-0005-0000-0000-0000200D0000}"/>
    <cellStyle name="Comma 4 2 3 2 4 2 2" xfId="1623" xr:uid="{00000000-0005-0000-0000-0000210D0000}"/>
    <cellStyle name="Comma 4 2 3 2 4 2 2 2" xfId="4298" xr:uid="{00000000-0005-0000-0000-0000220D0000}"/>
    <cellStyle name="Comma 4 2 3 2 4 2 3" xfId="4297" xr:uid="{00000000-0005-0000-0000-0000230D0000}"/>
    <cellStyle name="Comma 4 2 3 2 4 3" xfId="1624" xr:uid="{00000000-0005-0000-0000-0000240D0000}"/>
    <cellStyle name="Comma 4 2 3 2 4 3 2" xfId="4299" xr:uid="{00000000-0005-0000-0000-0000250D0000}"/>
    <cellStyle name="Comma 4 2 3 2 4 4" xfId="1625" xr:uid="{00000000-0005-0000-0000-0000260D0000}"/>
    <cellStyle name="Comma 4 2 3 2 4 4 2" xfId="4300" xr:uid="{00000000-0005-0000-0000-0000270D0000}"/>
    <cellStyle name="Comma 4 2 3 2 4 5" xfId="4296" xr:uid="{00000000-0005-0000-0000-0000280D0000}"/>
    <cellStyle name="Comma 4 2 3 2 5" xfId="1626" xr:uid="{00000000-0005-0000-0000-0000290D0000}"/>
    <cellStyle name="Comma 4 2 3 2 5 2" xfId="1627" xr:uid="{00000000-0005-0000-0000-00002A0D0000}"/>
    <cellStyle name="Comma 4 2 3 2 5 2 2" xfId="1628" xr:uid="{00000000-0005-0000-0000-00002B0D0000}"/>
    <cellStyle name="Comma 4 2 3 2 5 2 2 2" xfId="4303" xr:uid="{00000000-0005-0000-0000-00002C0D0000}"/>
    <cellStyle name="Comma 4 2 3 2 5 2 3" xfId="4302" xr:uid="{00000000-0005-0000-0000-00002D0D0000}"/>
    <cellStyle name="Comma 4 2 3 2 5 3" xfId="1629" xr:uid="{00000000-0005-0000-0000-00002E0D0000}"/>
    <cellStyle name="Comma 4 2 3 2 5 3 2" xfId="4304" xr:uid="{00000000-0005-0000-0000-00002F0D0000}"/>
    <cellStyle name="Comma 4 2 3 2 5 4" xfId="1630" xr:uid="{00000000-0005-0000-0000-0000300D0000}"/>
    <cellStyle name="Comma 4 2 3 2 5 4 2" xfId="4305" xr:uid="{00000000-0005-0000-0000-0000310D0000}"/>
    <cellStyle name="Comma 4 2 3 2 5 5" xfId="4301" xr:uid="{00000000-0005-0000-0000-0000320D0000}"/>
    <cellStyle name="Comma 4 2 3 2 6" xfId="1631" xr:uid="{00000000-0005-0000-0000-0000330D0000}"/>
    <cellStyle name="Comma 4 2 3 2 6 2" xfId="1632" xr:uid="{00000000-0005-0000-0000-0000340D0000}"/>
    <cellStyle name="Comma 4 2 3 2 6 2 2" xfId="4307" xr:uid="{00000000-0005-0000-0000-0000350D0000}"/>
    <cellStyle name="Comma 4 2 3 2 6 3" xfId="1633" xr:uid="{00000000-0005-0000-0000-0000360D0000}"/>
    <cellStyle name="Comma 4 2 3 2 6 3 2" xfId="4308" xr:uid="{00000000-0005-0000-0000-0000370D0000}"/>
    <cellStyle name="Comma 4 2 3 2 6 4" xfId="4306" xr:uid="{00000000-0005-0000-0000-0000380D0000}"/>
    <cellStyle name="Comma 4 2 3 2 7" xfId="1634" xr:uid="{00000000-0005-0000-0000-0000390D0000}"/>
    <cellStyle name="Comma 4 2 3 2 7 2" xfId="1635" xr:uid="{00000000-0005-0000-0000-00003A0D0000}"/>
    <cellStyle name="Comma 4 2 3 2 7 2 2" xfId="4310" xr:uid="{00000000-0005-0000-0000-00003B0D0000}"/>
    <cellStyle name="Comma 4 2 3 2 7 3" xfId="4309" xr:uid="{00000000-0005-0000-0000-00003C0D0000}"/>
    <cellStyle name="Comma 4 2 3 2 8" xfId="1636" xr:uid="{00000000-0005-0000-0000-00003D0D0000}"/>
    <cellStyle name="Comma 4 2 3 2 8 2" xfId="4311" xr:uid="{00000000-0005-0000-0000-00003E0D0000}"/>
    <cellStyle name="Comma 4 2 3 2 9" xfId="1637" xr:uid="{00000000-0005-0000-0000-00003F0D0000}"/>
    <cellStyle name="Comma 4 2 3 2 9 2" xfId="4312" xr:uid="{00000000-0005-0000-0000-0000400D0000}"/>
    <cellStyle name="Comma 4 2 3 3" xfId="109" xr:uid="{00000000-0005-0000-0000-0000410D0000}"/>
    <cellStyle name="Comma 4 2 3 3 2" xfId="163" xr:uid="{00000000-0005-0000-0000-0000420D0000}"/>
    <cellStyle name="Comma 4 2 3 3 2 2" xfId="1640" xr:uid="{00000000-0005-0000-0000-0000430D0000}"/>
    <cellStyle name="Comma 4 2 3 3 2 2 2" xfId="4315" xr:uid="{00000000-0005-0000-0000-0000440D0000}"/>
    <cellStyle name="Comma 4 2 3 3 2 3" xfId="2739" xr:uid="{00000000-0005-0000-0000-0000450D0000}"/>
    <cellStyle name="Comma 4 2 3 3 2 3 2" xfId="5368" xr:uid="{00000000-0005-0000-0000-0000460D0000}"/>
    <cellStyle name="Comma 4 2 3 3 2 4" xfId="1639" xr:uid="{00000000-0005-0000-0000-0000470D0000}"/>
    <cellStyle name="Comma 4 2 3 3 2 4 2" xfId="4314" xr:uid="{00000000-0005-0000-0000-0000480D0000}"/>
    <cellStyle name="Comma 4 2 3 3 2 5" xfId="2849" xr:uid="{00000000-0005-0000-0000-0000490D0000}"/>
    <cellStyle name="Comma 4 2 3 3 3" xfId="1641" xr:uid="{00000000-0005-0000-0000-00004A0D0000}"/>
    <cellStyle name="Comma 4 2 3 3 3 2" xfId="4316" xr:uid="{00000000-0005-0000-0000-00004B0D0000}"/>
    <cellStyle name="Comma 4 2 3 3 4" xfId="1642" xr:uid="{00000000-0005-0000-0000-00004C0D0000}"/>
    <cellStyle name="Comma 4 2 3 3 4 2" xfId="4317" xr:uid="{00000000-0005-0000-0000-00004D0D0000}"/>
    <cellStyle name="Comma 4 2 3 3 5" xfId="2626" xr:uid="{00000000-0005-0000-0000-00004E0D0000}"/>
    <cellStyle name="Comma 4 2 3 3 5 2" xfId="5260" xr:uid="{00000000-0005-0000-0000-00004F0D0000}"/>
    <cellStyle name="Comma 4 2 3 3 6" xfId="2685" xr:uid="{00000000-0005-0000-0000-0000500D0000}"/>
    <cellStyle name="Comma 4 2 3 3 6 2" xfId="5314" xr:uid="{00000000-0005-0000-0000-0000510D0000}"/>
    <cellStyle name="Comma 4 2 3 3 7" xfId="1638" xr:uid="{00000000-0005-0000-0000-0000520D0000}"/>
    <cellStyle name="Comma 4 2 3 3 7 2" xfId="4313" xr:uid="{00000000-0005-0000-0000-0000530D0000}"/>
    <cellStyle name="Comma 4 2 3 3 8" xfId="2795" xr:uid="{00000000-0005-0000-0000-0000540D0000}"/>
    <cellStyle name="Comma 4 2 3 4" xfId="136" xr:uid="{00000000-0005-0000-0000-0000550D0000}"/>
    <cellStyle name="Comma 4 2 3 4 2" xfId="1644" xr:uid="{00000000-0005-0000-0000-0000560D0000}"/>
    <cellStyle name="Comma 4 2 3 4 2 2" xfId="1645" xr:uid="{00000000-0005-0000-0000-0000570D0000}"/>
    <cellStyle name="Comma 4 2 3 4 2 2 2" xfId="4320" xr:uid="{00000000-0005-0000-0000-0000580D0000}"/>
    <cellStyle name="Comma 4 2 3 4 2 3" xfId="4319" xr:uid="{00000000-0005-0000-0000-0000590D0000}"/>
    <cellStyle name="Comma 4 2 3 4 3" xfId="1646" xr:uid="{00000000-0005-0000-0000-00005A0D0000}"/>
    <cellStyle name="Comma 4 2 3 4 3 2" xfId="4321" xr:uid="{00000000-0005-0000-0000-00005B0D0000}"/>
    <cellStyle name="Comma 4 2 3 4 4" xfId="1647" xr:uid="{00000000-0005-0000-0000-00005C0D0000}"/>
    <cellStyle name="Comma 4 2 3 4 4 2" xfId="4322" xr:uid="{00000000-0005-0000-0000-00005D0D0000}"/>
    <cellStyle name="Comma 4 2 3 4 5" xfId="2712" xr:uid="{00000000-0005-0000-0000-00005E0D0000}"/>
    <cellStyle name="Comma 4 2 3 4 5 2" xfId="5341" xr:uid="{00000000-0005-0000-0000-00005F0D0000}"/>
    <cellStyle name="Comma 4 2 3 4 6" xfId="1643" xr:uid="{00000000-0005-0000-0000-0000600D0000}"/>
    <cellStyle name="Comma 4 2 3 4 6 2" xfId="4318" xr:uid="{00000000-0005-0000-0000-0000610D0000}"/>
    <cellStyle name="Comma 4 2 3 4 7" xfId="2822" xr:uid="{00000000-0005-0000-0000-0000620D0000}"/>
    <cellStyle name="Comma 4 2 3 5" xfId="1648" xr:uid="{00000000-0005-0000-0000-0000630D0000}"/>
    <cellStyle name="Comma 4 2 3 5 2" xfId="1649" xr:uid="{00000000-0005-0000-0000-0000640D0000}"/>
    <cellStyle name="Comma 4 2 3 5 2 2" xfId="1650" xr:uid="{00000000-0005-0000-0000-0000650D0000}"/>
    <cellStyle name="Comma 4 2 3 5 2 2 2" xfId="4325" xr:uid="{00000000-0005-0000-0000-0000660D0000}"/>
    <cellStyle name="Comma 4 2 3 5 2 3" xfId="4324" xr:uid="{00000000-0005-0000-0000-0000670D0000}"/>
    <cellStyle name="Comma 4 2 3 5 3" xfId="1651" xr:uid="{00000000-0005-0000-0000-0000680D0000}"/>
    <cellStyle name="Comma 4 2 3 5 3 2" xfId="4326" xr:uid="{00000000-0005-0000-0000-0000690D0000}"/>
    <cellStyle name="Comma 4 2 3 5 4" xfId="1652" xr:uid="{00000000-0005-0000-0000-00006A0D0000}"/>
    <cellStyle name="Comma 4 2 3 5 4 2" xfId="4327" xr:uid="{00000000-0005-0000-0000-00006B0D0000}"/>
    <cellStyle name="Comma 4 2 3 5 5" xfId="4323" xr:uid="{00000000-0005-0000-0000-00006C0D0000}"/>
    <cellStyle name="Comma 4 2 3 6" xfId="1653" xr:uid="{00000000-0005-0000-0000-00006D0D0000}"/>
    <cellStyle name="Comma 4 2 3 6 2" xfId="1654" xr:uid="{00000000-0005-0000-0000-00006E0D0000}"/>
    <cellStyle name="Comma 4 2 3 6 2 2" xfId="1655" xr:uid="{00000000-0005-0000-0000-00006F0D0000}"/>
    <cellStyle name="Comma 4 2 3 6 2 2 2" xfId="4330" xr:uid="{00000000-0005-0000-0000-0000700D0000}"/>
    <cellStyle name="Comma 4 2 3 6 2 3" xfId="4329" xr:uid="{00000000-0005-0000-0000-0000710D0000}"/>
    <cellStyle name="Comma 4 2 3 6 3" xfId="1656" xr:uid="{00000000-0005-0000-0000-0000720D0000}"/>
    <cellStyle name="Comma 4 2 3 6 3 2" xfId="4331" xr:uid="{00000000-0005-0000-0000-0000730D0000}"/>
    <cellStyle name="Comma 4 2 3 6 4" xfId="1657" xr:uid="{00000000-0005-0000-0000-0000740D0000}"/>
    <cellStyle name="Comma 4 2 3 6 4 2" xfId="4332" xr:uid="{00000000-0005-0000-0000-0000750D0000}"/>
    <cellStyle name="Comma 4 2 3 6 5" xfId="4328" xr:uid="{00000000-0005-0000-0000-0000760D0000}"/>
    <cellStyle name="Comma 4 2 3 7" xfId="1658" xr:uid="{00000000-0005-0000-0000-0000770D0000}"/>
    <cellStyle name="Comma 4 2 3 7 2" xfId="1659" xr:uid="{00000000-0005-0000-0000-0000780D0000}"/>
    <cellStyle name="Comma 4 2 3 7 2 2" xfId="4334" xr:uid="{00000000-0005-0000-0000-0000790D0000}"/>
    <cellStyle name="Comma 4 2 3 7 3" xfId="1660" xr:uid="{00000000-0005-0000-0000-00007A0D0000}"/>
    <cellStyle name="Comma 4 2 3 7 3 2" xfId="4335" xr:uid="{00000000-0005-0000-0000-00007B0D0000}"/>
    <cellStyle name="Comma 4 2 3 7 4" xfId="4333" xr:uid="{00000000-0005-0000-0000-00007C0D0000}"/>
    <cellStyle name="Comma 4 2 3 8" xfId="1661" xr:uid="{00000000-0005-0000-0000-00007D0D0000}"/>
    <cellStyle name="Comma 4 2 3 8 2" xfId="1662" xr:uid="{00000000-0005-0000-0000-00007E0D0000}"/>
    <cellStyle name="Comma 4 2 3 8 2 2" xfId="4337" xr:uid="{00000000-0005-0000-0000-00007F0D0000}"/>
    <cellStyle name="Comma 4 2 3 8 3" xfId="4336" xr:uid="{00000000-0005-0000-0000-0000800D0000}"/>
    <cellStyle name="Comma 4 2 3 9" xfId="1663" xr:uid="{00000000-0005-0000-0000-0000810D0000}"/>
    <cellStyle name="Comma 4 2 3 9 2" xfId="4338" xr:uid="{00000000-0005-0000-0000-0000820D0000}"/>
    <cellStyle name="Comma 4 2 4" xfId="86" xr:uid="{00000000-0005-0000-0000-0000830D0000}"/>
    <cellStyle name="Comma 4 2 4 10" xfId="2604" xr:uid="{00000000-0005-0000-0000-0000840D0000}"/>
    <cellStyle name="Comma 4 2 4 10 2" xfId="5239" xr:uid="{00000000-0005-0000-0000-0000850D0000}"/>
    <cellStyle name="Comma 4 2 4 11" xfId="2664" xr:uid="{00000000-0005-0000-0000-0000860D0000}"/>
    <cellStyle name="Comma 4 2 4 11 2" xfId="5293" xr:uid="{00000000-0005-0000-0000-0000870D0000}"/>
    <cellStyle name="Comma 4 2 4 12" xfId="1664" xr:uid="{00000000-0005-0000-0000-0000880D0000}"/>
    <cellStyle name="Comma 4 2 4 12 2" xfId="4339" xr:uid="{00000000-0005-0000-0000-0000890D0000}"/>
    <cellStyle name="Comma 4 2 4 13" xfId="2774" xr:uid="{00000000-0005-0000-0000-00008A0D0000}"/>
    <cellStyle name="Comma 4 2 4 2" xfId="115" xr:uid="{00000000-0005-0000-0000-00008B0D0000}"/>
    <cellStyle name="Comma 4 2 4 2 2" xfId="169" xr:uid="{00000000-0005-0000-0000-00008C0D0000}"/>
    <cellStyle name="Comma 4 2 4 2 2 2" xfId="1667" xr:uid="{00000000-0005-0000-0000-00008D0D0000}"/>
    <cellStyle name="Comma 4 2 4 2 2 2 2" xfId="4342" xr:uid="{00000000-0005-0000-0000-00008E0D0000}"/>
    <cellStyle name="Comma 4 2 4 2 2 3" xfId="2745" xr:uid="{00000000-0005-0000-0000-00008F0D0000}"/>
    <cellStyle name="Comma 4 2 4 2 2 3 2" xfId="5374" xr:uid="{00000000-0005-0000-0000-0000900D0000}"/>
    <cellStyle name="Comma 4 2 4 2 2 4" xfId="1666" xr:uid="{00000000-0005-0000-0000-0000910D0000}"/>
    <cellStyle name="Comma 4 2 4 2 2 4 2" xfId="4341" xr:uid="{00000000-0005-0000-0000-0000920D0000}"/>
    <cellStyle name="Comma 4 2 4 2 2 5" xfId="2855" xr:uid="{00000000-0005-0000-0000-0000930D0000}"/>
    <cellStyle name="Comma 4 2 4 2 3" xfId="1668" xr:uid="{00000000-0005-0000-0000-0000940D0000}"/>
    <cellStyle name="Comma 4 2 4 2 3 2" xfId="4343" xr:uid="{00000000-0005-0000-0000-0000950D0000}"/>
    <cellStyle name="Comma 4 2 4 2 4" xfId="1669" xr:uid="{00000000-0005-0000-0000-0000960D0000}"/>
    <cellStyle name="Comma 4 2 4 2 4 2" xfId="4344" xr:uid="{00000000-0005-0000-0000-0000970D0000}"/>
    <cellStyle name="Comma 4 2 4 2 5" xfId="2632" xr:uid="{00000000-0005-0000-0000-0000980D0000}"/>
    <cellStyle name="Comma 4 2 4 2 5 2" xfId="5266" xr:uid="{00000000-0005-0000-0000-0000990D0000}"/>
    <cellStyle name="Comma 4 2 4 2 6" xfId="2691" xr:uid="{00000000-0005-0000-0000-00009A0D0000}"/>
    <cellStyle name="Comma 4 2 4 2 6 2" xfId="5320" xr:uid="{00000000-0005-0000-0000-00009B0D0000}"/>
    <cellStyle name="Comma 4 2 4 2 7" xfId="1665" xr:uid="{00000000-0005-0000-0000-00009C0D0000}"/>
    <cellStyle name="Comma 4 2 4 2 7 2" xfId="4340" xr:uid="{00000000-0005-0000-0000-00009D0D0000}"/>
    <cellStyle name="Comma 4 2 4 2 8" xfId="2801" xr:uid="{00000000-0005-0000-0000-00009E0D0000}"/>
    <cellStyle name="Comma 4 2 4 3" xfId="142" xr:uid="{00000000-0005-0000-0000-00009F0D0000}"/>
    <cellStyle name="Comma 4 2 4 3 2" xfId="1671" xr:uid="{00000000-0005-0000-0000-0000A00D0000}"/>
    <cellStyle name="Comma 4 2 4 3 2 2" xfId="1672" xr:uid="{00000000-0005-0000-0000-0000A10D0000}"/>
    <cellStyle name="Comma 4 2 4 3 2 2 2" xfId="4347" xr:uid="{00000000-0005-0000-0000-0000A20D0000}"/>
    <cellStyle name="Comma 4 2 4 3 2 3" xfId="4346" xr:uid="{00000000-0005-0000-0000-0000A30D0000}"/>
    <cellStyle name="Comma 4 2 4 3 3" xfId="1673" xr:uid="{00000000-0005-0000-0000-0000A40D0000}"/>
    <cellStyle name="Comma 4 2 4 3 3 2" xfId="4348" xr:uid="{00000000-0005-0000-0000-0000A50D0000}"/>
    <cellStyle name="Comma 4 2 4 3 4" xfId="1674" xr:uid="{00000000-0005-0000-0000-0000A60D0000}"/>
    <cellStyle name="Comma 4 2 4 3 4 2" xfId="4349" xr:uid="{00000000-0005-0000-0000-0000A70D0000}"/>
    <cellStyle name="Comma 4 2 4 3 5" xfId="2718" xr:uid="{00000000-0005-0000-0000-0000A80D0000}"/>
    <cellStyle name="Comma 4 2 4 3 5 2" xfId="5347" xr:uid="{00000000-0005-0000-0000-0000A90D0000}"/>
    <cellStyle name="Comma 4 2 4 3 6" xfId="1670" xr:uid="{00000000-0005-0000-0000-0000AA0D0000}"/>
    <cellStyle name="Comma 4 2 4 3 6 2" xfId="4345" xr:uid="{00000000-0005-0000-0000-0000AB0D0000}"/>
    <cellStyle name="Comma 4 2 4 3 7" xfId="2828" xr:uid="{00000000-0005-0000-0000-0000AC0D0000}"/>
    <cellStyle name="Comma 4 2 4 4" xfId="1675" xr:uid="{00000000-0005-0000-0000-0000AD0D0000}"/>
    <cellStyle name="Comma 4 2 4 4 2" xfId="1676" xr:uid="{00000000-0005-0000-0000-0000AE0D0000}"/>
    <cellStyle name="Comma 4 2 4 4 2 2" xfId="1677" xr:uid="{00000000-0005-0000-0000-0000AF0D0000}"/>
    <cellStyle name="Comma 4 2 4 4 2 2 2" xfId="4352" xr:uid="{00000000-0005-0000-0000-0000B00D0000}"/>
    <cellStyle name="Comma 4 2 4 4 2 3" xfId="4351" xr:uid="{00000000-0005-0000-0000-0000B10D0000}"/>
    <cellStyle name="Comma 4 2 4 4 3" xfId="1678" xr:uid="{00000000-0005-0000-0000-0000B20D0000}"/>
    <cellStyle name="Comma 4 2 4 4 3 2" xfId="4353" xr:uid="{00000000-0005-0000-0000-0000B30D0000}"/>
    <cellStyle name="Comma 4 2 4 4 4" xfId="1679" xr:uid="{00000000-0005-0000-0000-0000B40D0000}"/>
    <cellStyle name="Comma 4 2 4 4 4 2" xfId="4354" xr:uid="{00000000-0005-0000-0000-0000B50D0000}"/>
    <cellStyle name="Comma 4 2 4 4 5" xfId="4350" xr:uid="{00000000-0005-0000-0000-0000B60D0000}"/>
    <cellStyle name="Comma 4 2 4 5" xfId="1680" xr:uid="{00000000-0005-0000-0000-0000B70D0000}"/>
    <cellStyle name="Comma 4 2 4 5 2" xfId="1681" xr:uid="{00000000-0005-0000-0000-0000B80D0000}"/>
    <cellStyle name="Comma 4 2 4 5 2 2" xfId="1682" xr:uid="{00000000-0005-0000-0000-0000B90D0000}"/>
    <cellStyle name="Comma 4 2 4 5 2 2 2" xfId="4357" xr:uid="{00000000-0005-0000-0000-0000BA0D0000}"/>
    <cellStyle name="Comma 4 2 4 5 2 3" xfId="4356" xr:uid="{00000000-0005-0000-0000-0000BB0D0000}"/>
    <cellStyle name="Comma 4 2 4 5 3" xfId="1683" xr:uid="{00000000-0005-0000-0000-0000BC0D0000}"/>
    <cellStyle name="Comma 4 2 4 5 3 2" xfId="4358" xr:uid="{00000000-0005-0000-0000-0000BD0D0000}"/>
    <cellStyle name="Comma 4 2 4 5 4" xfId="1684" xr:uid="{00000000-0005-0000-0000-0000BE0D0000}"/>
    <cellStyle name="Comma 4 2 4 5 4 2" xfId="4359" xr:uid="{00000000-0005-0000-0000-0000BF0D0000}"/>
    <cellStyle name="Comma 4 2 4 5 5" xfId="4355" xr:uid="{00000000-0005-0000-0000-0000C00D0000}"/>
    <cellStyle name="Comma 4 2 4 6" xfId="1685" xr:uid="{00000000-0005-0000-0000-0000C10D0000}"/>
    <cellStyle name="Comma 4 2 4 6 2" xfId="1686" xr:uid="{00000000-0005-0000-0000-0000C20D0000}"/>
    <cellStyle name="Comma 4 2 4 6 2 2" xfId="4361" xr:uid="{00000000-0005-0000-0000-0000C30D0000}"/>
    <cellStyle name="Comma 4 2 4 6 3" xfId="1687" xr:uid="{00000000-0005-0000-0000-0000C40D0000}"/>
    <cellStyle name="Comma 4 2 4 6 3 2" xfId="4362" xr:uid="{00000000-0005-0000-0000-0000C50D0000}"/>
    <cellStyle name="Comma 4 2 4 6 4" xfId="4360" xr:uid="{00000000-0005-0000-0000-0000C60D0000}"/>
    <cellStyle name="Comma 4 2 4 7" xfId="1688" xr:uid="{00000000-0005-0000-0000-0000C70D0000}"/>
    <cellStyle name="Comma 4 2 4 7 2" xfId="1689" xr:uid="{00000000-0005-0000-0000-0000C80D0000}"/>
    <cellStyle name="Comma 4 2 4 7 2 2" xfId="4364" xr:uid="{00000000-0005-0000-0000-0000C90D0000}"/>
    <cellStyle name="Comma 4 2 4 7 3" xfId="4363" xr:uid="{00000000-0005-0000-0000-0000CA0D0000}"/>
    <cellStyle name="Comma 4 2 4 8" xfId="1690" xr:uid="{00000000-0005-0000-0000-0000CB0D0000}"/>
    <cellStyle name="Comma 4 2 4 8 2" xfId="4365" xr:uid="{00000000-0005-0000-0000-0000CC0D0000}"/>
    <cellStyle name="Comma 4 2 4 9" xfId="1691" xr:uid="{00000000-0005-0000-0000-0000CD0D0000}"/>
    <cellStyle name="Comma 4 2 4 9 2" xfId="4366" xr:uid="{00000000-0005-0000-0000-0000CE0D0000}"/>
    <cellStyle name="Comma 4 2 5" xfId="102" xr:uid="{00000000-0005-0000-0000-0000CF0D0000}"/>
    <cellStyle name="Comma 4 2 5 2" xfId="156" xr:uid="{00000000-0005-0000-0000-0000D00D0000}"/>
    <cellStyle name="Comma 4 2 5 2 2" xfId="1694" xr:uid="{00000000-0005-0000-0000-0000D10D0000}"/>
    <cellStyle name="Comma 4 2 5 2 2 2" xfId="4369" xr:uid="{00000000-0005-0000-0000-0000D20D0000}"/>
    <cellStyle name="Comma 4 2 5 2 3" xfId="2732" xr:uid="{00000000-0005-0000-0000-0000D30D0000}"/>
    <cellStyle name="Comma 4 2 5 2 3 2" xfId="5361" xr:uid="{00000000-0005-0000-0000-0000D40D0000}"/>
    <cellStyle name="Comma 4 2 5 2 4" xfId="1693" xr:uid="{00000000-0005-0000-0000-0000D50D0000}"/>
    <cellStyle name="Comma 4 2 5 2 4 2" xfId="4368" xr:uid="{00000000-0005-0000-0000-0000D60D0000}"/>
    <cellStyle name="Comma 4 2 5 2 5" xfId="2842" xr:uid="{00000000-0005-0000-0000-0000D70D0000}"/>
    <cellStyle name="Comma 4 2 5 3" xfId="1695" xr:uid="{00000000-0005-0000-0000-0000D80D0000}"/>
    <cellStyle name="Comma 4 2 5 3 2" xfId="4370" xr:uid="{00000000-0005-0000-0000-0000D90D0000}"/>
    <cellStyle name="Comma 4 2 5 4" xfId="1696" xr:uid="{00000000-0005-0000-0000-0000DA0D0000}"/>
    <cellStyle name="Comma 4 2 5 4 2" xfId="4371" xr:uid="{00000000-0005-0000-0000-0000DB0D0000}"/>
    <cellStyle name="Comma 4 2 5 5" xfId="2619" xr:uid="{00000000-0005-0000-0000-0000DC0D0000}"/>
    <cellStyle name="Comma 4 2 5 5 2" xfId="5253" xr:uid="{00000000-0005-0000-0000-0000DD0D0000}"/>
    <cellStyle name="Comma 4 2 5 6" xfId="2678" xr:uid="{00000000-0005-0000-0000-0000DE0D0000}"/>
    <cellStyle name="Comma 4 2 5 6 2" xfId="5307" xr:uid="{00000000-0005-0000-0000-0000DF0D0000}"/>
    <cellStyle name="Comma 4 2 5 7" xfId="1692" xr:uid="{00000000-0005-0000-0000-0000E00D0000}"/>
    <cellStyle name="Comma 4 2 5 7 2" xfId="4367" xr:uid="{00000000-0005-0000-0000-0000E10D0000}"/>
    <cellStyle name="Comma 4 2 5 8" xfId="2788" xr:uid="{00000000-0005-0000-0000-0000E20D0000}"/>
    <cellStyle name="Comma 4 2 6" xfId="129" xr:uid="{00000000-0005-0000-0000-0000E30D0000}"/>
    <cellStyle name="Comma 4 2 6 2" xfId="1698" xr:uid="{00000000-0005-0000-0000-0000E40D0000}"/>
    <cellStyle name="Comma 4 2 6 2 2" xfId="1699" xr:uid="{00000000-0005-0000-0000-0000E50D0000}"/>
    <cellStyle name="Comma 4 2 6 2 2 2" xfId="4374" xr:uid="{00000000-0005-0000-0000-0000E60D0000}"/>
    <cellStyle name="Comma 4 2 6 2 3" xfId="4373" xr:uid="{00000000-0005-0000-0000-0000E70D0000}"/>
    <cellStyle name="Comma 4 2 6 3" xfId="1700" xr:uid="{00000000-0005-0000-0000-0000E80D0000}"/>
    <cellStyle name="Comma 4 2 6 3 2" xfId="4375" xr:uid="{00000000-0005-0000-0000-0000E90D0000}"/>
    <cellStyle name="Comma 4 2 6 4" xfId="1701" xr:uid="{00000000-0005-0000-0000-0000EA0D0000}"/>
    <cellStyle name="Comma 4 2 6 4 2" xfId="4376" xr:uid="{00000000-0005-0000-0000-0000EB0D0000}"/>
    <cellStyle name="Comma 4 2 6 5" xfId="2705" xr:uid="{00000000-0005-0000-0000-0000EC0D0000}"/>
    <cellStyle name="Comma 4 2 6 5 2" xfId="5334" xr:uid="{00000000-0005-0000-0000-0000ED0D0000}"/>
    <cellStyle name="Comma 4 2 6 6" xfId="1697" xr:uid="{00000000-0005-0000-0000-0000EE0D0000}"/>
    <cellStyle name="Comma 4 2 6 6 2" xfId="4372" xr:uid="{00000000-0005-0000-0000-0000EF0D0000}"/>
    <cellStyle name="Comma 4 2 6 7" xfId="2815" xr:uid="{00000000-0005-0000-0000-0000F00D0000}"/>
    <cellStyle name="Comma 4 2 7" xfId="1702" xr:uid="{00000000-0005-0000-0000-0000F10D0000}"/>
    <cellStyle name="Comma 4 2 7 2" xfId="1703" xr:uid="{00000000-0005-0000-0000-0000F20D0000}"/>
    <cellStyle name="Comma 4 2 7 2 2" xfId="1704" xr:uid="{00000000-0005-0000-0000-0000F30D0000}"/>
    <cellStyle name="Comma 4 2 7 2 2 2" xfId="4379" xr:uid="{00000000-0005-0000-0000-0000F40D0000}"/>
    <cellStyle name="Comma 4 2 7 2 3" xfId="4378" xr:uid="{00000000-0005-0000-0000-0000F50D0000}"/>
    <cellStyle name="Comma 4 2 7 3" xfId="1705" xr:uid="{00000000-0005-0000-0000-0000F60D0000}"/>
    <cellStyle name="Comma 4 2 7 3 2" xfId="4380" xr:uid="{00000000-0005-0000-0000-0000F70D0000}"/>
    <cellStyle name="Comma 4 2 7 4" xfId="1706" xr:uid="{00000000-0005-0000-0000-0000F80D0000}"/>
    <cellStyle name="Comma 4 2 7 4 2" xfId="4381" xr:uid="{00000000-0005-0000-0000-0000F90D0000}"/>
    <cellStyle name="Comma 4 2 7 5" xfId="4377" xr:uid="{00000000-0005-0000-0000-0000FA0D0000}"/>
    <cellStyle name="Comma 4 2 8" xfId="1707" xr:uid="{00000000-0005-0000-0000-0000FB0D0000}"/>
    <cellStyle name="Comma 4 2 8 2" xfId="1708" xr:uid="{00000000-0005-0000-0000-0000FC0D0000}"/>
    <cellStyle name="Comma 4 2 8 2 2" xfId="1709" xr:uid="{00000000-0005-0000-0000-0000FD0D0000}"/>
    <cellStyle name="Comma 4 2 8 2 2 2" xfId="4384" xr:uid="{00000000-0005-0000-0000-0000FE0D0000}"/>
    <cellStyle name="Comma 4 2 8 2 3" xfId="4383" xr:uid="{00000000-0005-0000-0000-0000FF0D0000}"/>
    <cellStyle name="Comma 4 2 8 3" xfId="1710" xr:uid="{00000000-0005-0000-0000-0000000E0000}"/>
    <cellStyle name="Comma 4 2 8 3 2" xfId="4385" xr:uid="{00000000-0005-0000-0000-0000010E0000}"/>
    <cellStyle name="Comma 4 2 8 4" xfId="1711" xr:uid="{00000000-0005-0000-0000-0000020E0000}"/>
    <cellStyle name="Comma 4 2 8 4 2" xfId="4386" xr:uid="{00000000-0005-0000-0000-0000030E0000}"/>
    <cellStyle name="Comma 4 2 8 5" xfId="4382" xr:uid="{00000000-0005-0000-0000-0000040E0000}"/>
    <cellStyle name="Comma 4 2 9" xfId="1712" xr:uid="{00000000-0005-0000-0000-0000050E0000}"/>
    <cellStyle name="Comma 4 2 9 2" xfId="1713" xr:uid="{00000000-0005-0000-0000-0000060E0000}"/>
    <cellStyle name="Comma 4 2 9 2 2" xfId="4388" xr:uid="{00000000-0005-0000-0000-0000070E0000}"/>
    <cellStyle name="Comma 4 2 9 3" xfId="1714" xr:uid="{00000000-0005-0000-0000-0000080E0000}"/>
    <cellStyle name="Comma 4 2 9 3 2" xfId="4389" xr:uid="{00000000-0005-0000-0000-0000090E0000}"/>
    <cellStyle name="Comma 4 2 9 4" xfId="4387" xr:uid="{00000000-0005-0000-0000-00000A0E0000}"/>
    <cellStyle name="Comma 4 3" xfId="153" xr:uid="{00000000-0005-0000-0000-00000B0E0000}"/>
    <cellStyle name="Comma 4 3 10" xfId="1716" xr:uid="{00000000-0005-0000-0000-00000C0E0000}"/>
    <cellStyle name="Comma 4 3 10 2" xfId="4391" xr:uid="{00000000-0005-0000-0000-00000D0E0000}"/>
    <cellStyle name="Comma 4 3 11" xfId="2729" xr:uid="{00000000-0005-0000-0000-00000E0E0000}"/>
    <cellStyle name="Comma 4 3 11 2" xfId="5358" xr:uid="{00000000-0005-0000-0000-00000F0E0000}"/>
    <cellStyle name="Comma 4 3 12" xfId="1715" xr:uid="{00000000-0005-0000-0000-0000100E0000}"/>
    <cellStyle name="Comma 4 3 12 2" xfId="4390" xr:uid="{00000000-0005-0000-0000-0000110E0000}"/>
    <cellStyle name="Comma 4 3 13" xfId="2839" xr:uid="{00000000-0005-0000-0000-0000120E0000}"/>
    <cellStyle name="Comma 4 3 2" xfId="1717" xr:uid="{00000000-0005-0000-0000-0000130E0000}"/>
    <cellStyle name="Comma 4 3 2 10" xfId="4392" xr:uid="{00000000-0005-0000-0000-0000140E0000}"/>
    <cellStyle name="Comma 4 3 2 2" xfId="1718" xr:uid="{00000000-0005-0000-0000-0000150E0000}"/>
    <cellStyle name="Comma 4 3 2 2 2" xfId="1719" xr:uid="{00000000-0005-0000-0000-0000160E0000}"/>
    <cellStyle name="Comma 4 3 2 2 2 2" xfId="1720" xr:uid="{00000000-0005-0000-0000-0000170E0000}"/>
    <cellStyle name="Comma 4 3 2 2 2 2 2" xfId="4395" xr:uid="{00000000-0005-0000-0000-0000180E0000}"/>
    <cellStyle name="Comma 4 3 2 2 2 3" xfId="4394" xr:uid="{00000000-0005-0000-0000-0000190E0000}"/>
    <cellStyle name="Comma 4 3 2 2 3" xfId="1721" xr:uid="{00000000-0005-0000-0000-00001A0E0000}"/>
    <cellStyle name="Comma 4 3 2 2 3 2" xfId="4396" xr:uid="{00000000-0005-0000-0000-00001B0E0000}"/>
    <cellStyle name="Comma 4 3 2 2 4" xfId="1722" xr:uid="{00000000-0005-0000-0000-00001C0E0000}"/>
    <cellStyle name="Comma 4 3 2 2 4 2" xfId="4397" xr:uid="{00000000-0005-0000-0000-00001D0E0000}"/>
    <cellStyle name="Comma 4 3 2 2 5" xfId="4393" xr:uid="{00000000-0005-0000-0000-00001E0E0000}"/>
    <cellStyle name="Comma 4 3 2 3" xfId="1723" xr:uid="{00000000-0005-0000-0000-00001F0E0000}"/>
    <cellStyle name="Comma 4 3 2 3 2" xfId="1724" xr:uid="{00000000-0005-0000-0000-0000200E0000}"/>
    <cellStyle name="Comma 4 3 2 3 2 2" xfId="1725" xr:uid="{00000000-0005-0000-0000-0000210E0000}"/>
    <cellStyle name="Comma 4 3 2 3 2 2 2" xfId="4400" xr:uid="{00000000-0005-0000-0000-0000220E0000}"/>
    <cellStyle name="Comma 4 3 2 3 2 3" xfId="4399" xr:uid="{00000000-0005-0000-0000-0000230E0000}"/>
    <cellStyle name="Comma 4 3 2 3 3" xfId="1726" xr:uid="{00000000-0005-0000-0000-0000240E0000}"/>
    <cellStyle name="Comma 4 3 2 3 3 2" xfId="4401" xr:uid="{00000000-0005-0000-0000-0000250E0000}"/>
    <cellStyle name="Comma 4 3 2 3 4" xfId="1727" xr:uid="{00000000-0005-0000-0000-0000260E0000}"/>
    <cellStyle name="Comma 4 3 2 3 4 2" xfId="4402" xr:uid="{00000000-0005-0000-0000-0000270E0000}"/>
    <cellStyle name="Comma 4 3 2 3 5" xfId="4398" xr:uid="{00000000-0005-0000-0000-0000280E0000}"/>
    <cellStyle name="Comma 4 3 2 4" xfId="1728" xr:uid="{00000000-0005-0000-0000-0000290E0000}"/>
    <cellStyle name="Comma 4 3 2 4 2" xfId="1729" xr:uid="{00000000-0005-0000-0000-00002A0E0000}"/>
    <cellStyle name="Comma 4 3 2 4 2 2" xfId="1730" xr:uid="{00000000-0005-0000-0000-00002B0E0000}"/>
    <cellStyle name="Comma 4 3 2 4 2 2 2" xfId="4405" xr:uid="{00000000-0005-0000-0000-00002C0E0000}"/>
    <cellStyle name="Comma 4 3 2 4 2 3" xfId="4404" xr:uid="{00000000-0005-0000-0000-00002D0E0000}"/>
    <cellStyle name="Comma 4 3 2 4 3" xfId="1731" xr:uid="{00000000-0005-0000-0000-00002E0E0000}"/>
    <cellStyle name="Comma 4 3 2 4 3 2" xfId="4406" xr:uid="{00000000-0005-0000-0000-00002F0E0000}"/>
    <cellStyle name="Comma 4 3 2 4 4" xfId="1732" xr:uid="{00000000-0005-0000-0000-0000300E0000}"/>
    <cellStyle name="Comma 4 3 2 4 4 2" xfId="4407" xr:uid="{00000000-0005-0000-0000-0000310E0000}"/>
    <cellStyle name="Comma 4 3 2 4 5" xfId="4403" xr:uid="{00000000-0005-0000-0000-0000320E0000}"/>
    <cellStyle name="Comma 4 3 2 5" xfId="1733" xr:uid="{00000000-0005-0000-0000-0000330E0000}"/>
    <cellStyle name="Comma 4 3 2 5 2" xfId="1734" xr:uid="{00000000-0005-0000-0000-0000340E0000}"/>
    <cellStyle name="Comma 4 3 2 5 2 2" xfId="1735" xr:uid="{00000000-0005-0000-0000-0000350E0000}"/>
    <cellStyle name="Comma 4 3 2 5 2 2 2" xfId="4410" xr:uid="{00000000-0005-0000-0000-0000360E0000}"/>
    <cellStyle name="Comma 4 3 2 5 2 3" xfId="4409" xr:uid="{00000000-0005-0000-0000-0000370E0000}"/>
    <cellStyle name="Comma 4 3 2 5 3" xfId="1736" xr:uid="{00000000-0005-0000-0000-0000380E0000}"/>
    <cellStyle name="Comma 4 3 2 5 3 2" xfId="4411" xr:uid="{00000000-0005-0000-0000-0000390E0000}"/>
    <cellStyle name="Comma 4 3 2 5 4" xfId="1737" xr:uid="{00000000-0005-0000-0000-00003A0E0000}"/>
    <cellStyle name="Comma 4 3 2 5 4 2" xfId="4412" xr:uid="{00000000-0005-0000-0000-00003B0E0000}"/>
    <cellStyle name="Comma 4 3 2 5 5" xfId="4408" xr:uid="{00000000-0005-0000-0000-00003C0E0000}"/>
    <cellStyle name="Comma 4 3 2 6" xfId="1738" xr:uid="{00000000-0005-0000-0000-00003D0E0000}"/>
    <cellStyle name="Comma 4 3 2 6 2" xfId="1739" xr:uid="{00000000-0005-0000-0000-00003E0E0000}"/>
    <cellStyle name="Comma 4 3 2 6 2 2" xfId="4414" xr:uid="{00000000-0005-0000-0000-00003F0E0000}"/>
    <cellStyle name="Comma 4 3 2 6 3" xfId="1740" xr:uid="{00000000-0005-0000-0000-0000400E0000}"/>
    <cellStyle name="Comma 4 3 2 6 3 2" xfId="4415" xr:uid="{00000000-0005-0000-0000-0000410E0000}"/>
    <cellStyle name="Comma 4 3 2 6 4" xfId="4413" xr:uid="{00000000-0005-0000-0000-0000420E0000}"/>
    <cellStyle name="Comma 4 3 2 7" xfId="1741" xr:uid="{00000000-0005-0000-0000-0000430E0000}"/>
    <cellStyle name="Comma 4 3 2 7 2" xfId="1742" xr:uid="{00000000-0005-0000-0000-0000440E0000}"/>
    <cellStyle name="Comma 4 3 2 7 2 2" xfId="4417" xr:uid="{00000000-0005-0000-0000-0000450E0000}"/>
    <cellStyle name="Comma 4 3 2 7 3" xfId="4416" xr:uid="{00000000-0005-0000-0000-0000460E0000}"/>
    <cellStyle name="Comma 4 3 2 8" xfId="1743" xr:uid="{00000000-0005-0000-0000-0000470E0000}"/>
    <cellStyle name="Comma 4 3 2 8 2" xfId="4418" xr:uid="{00000000-0005-0000-0000-0000480E0000}"/>
    <cellStyle name="Comma 4 3 2 9" xfId="1744" xr:uid="{00000000-0005-0000-0000-0000490E0000}"/>
    <cellStyle name="Comma 4 3 2 9 2" xfId="4419" xr:uid="{00000000-0005-0000-0000-00004A0E0000}"/>
    <cellStyle name="Comma 4 3 3" xfId="1745" xr:uid="{00000000-0005-0000-0000-00004B0E0000}"/>
    <cellStyle name="Comma 4 3 3 2" xfId="1746" xr:uid="{00000000-0005-0000-0000-00004C0E0000}"/>
    <cellStyle name="Comma 4 3 3 2 2" xfId="1747" xr:uid="{00000000-0005-0000-0000-00004D0E0000}"/>
    <cellStyle name="Comma 4 3 3 2 2 2" xfId="4422" xr:uid="{00000000-0005-0000-0000-00004E0E0000}"/>
    <cellStyle name="Comma 4 3 3 2 3" xfId="4421" xr:uid="{00000000-0005-0000-0000-00004F0E0000}"/>
    <cellStyle name="Comma 4 3 3 3" xfId="1748" xr:uid="{00000000-0005-0000-0000-0000500E0000}"/>
    <cellStyle name="Comma 4 3 3 3 2" xfId="4423" xr:uid="{00000000-0005-0000-0000-0000510E0000}"/>
    <cellStyle name="Comma 4 3 3 4" xfId="1749" xr:uid="{00000000-0005-0000-0000-0000520E0000}"/>
    <cellStyle name="Comma 4 3 3 4 2" xfId="4424" xr:uid="{00000000-0005-0000-0000-0000530E0000}"/>
    <cellStyle name="Comma 4 3 3 5" xfId="4420" xr:uid="{00000000-0005-0000-0000-0000540E0000}"/>
    <cellStyle name="Comma 4 3 4" xfId="1750" xr:uid="{00000000-0005-0000-0000-0000550E0000}"/>
    <cellStyle name="Comma 4 3 4 2" xfId="1751" xr:uid="{00000000-0005-0000-0000-0000560E0000}"/>
    <cellStyle name="Comma 4 3 4 2 2" xfId="1752" xr:uid="{00000000-0005-0000-0000-0000570E0000}"/>
    <cellStyle name="Comma 4 3 4 2 2 2" xfId="4427" xr:uid="{00000000-0005-0000-0000-0000580E0000}"/>
    <cellStyle name="Comma 4 3 4 2 3" xfId="4426" xr:uid="{00000000-0005-0000-0000-0000590E0000}"/>
    <cellStyle name="Comma 4 3 4 3" xfId="1753" xr:uid="{00000000-0005-0000-0000-00005A0E0000}"/>
    <cellStyle name="Comma 4 3 4 3 2" xfId="4428" xr:uid="{00000000-0005-0000-0000-00005B0E0000}"/>
    <cellStyle name="Comma 4 3 4 4" xfId="1754" xr:uid="{00000000-0005-0000-0000-00005C0E0000}"/>
    <cellStyle name="Comma 4 3 4 4 2" xfId="4429" xr:uid="{00000000-0005-0000-0000-00005D0E0000}"/>
    <cellStyle name="Comma 4 3 4 5" xfId="4425" xr:uid="{00000000-0005-0000-0000-00005E0E0000}"/>
    <cellStyle name="Comma 4 3 5" xfId="1755" xr:uid="{00000000-0005-0000-0000-00005F0E0000}"/>
    <cellStyle name="Comma 4 3 5 2" xfId="1756" xr:uid="{00000000-0005-0000-0000-0000600E0000}"/>
    <cellStyle name="Comma 4 3 5 2 2" xfId="1757" xr:uid="{00000000-0005-0000-0000-0000610E0000}"/>
    <cellStyle name="Comma 4 3 5 2 2 2" xfId="4432" xr:uid="{00000000-0005-0000-0000-0000620E0000}"/>
    <cellStyle name="Comma 4 3 5 2 3" xfId="4431" xr:uid="{00000000-0005-0000-0000-0000630E0000}"/>
    <cellStyle name="Comma 4 3 5 3" xfId="1758" xr:uid="{00000000-0005-0000-0000-0000640E0000}"/>
    <cellStyle name="Comma 4 3 5 3 2" xfId="4433" xr:uid="{00000000-0005-0000-0000-0000650E0000}"/>
    <cellStyle name="Comma 4 3 5 4" xfId="1759" xr:uid="{00000000-0005-0000-0000-0000660E0000}"/>
    <cellStyle name="Comma 4 3 5 4 2" xfId="4434" xr:uid="{00000000-0005-0000-0000-0000670E0000}"/>
    <cellStyle name="Comma 4 3 5 5" xfId="4430" xr:uid="{00000000-0005-0000-0000-0000680E0000}"/>
    <cellStyle name="Comma 4 3 6" xfId="1760" xr:uid="{00000000-0005-0000-0000-0000690E0000}"/>
    <cellStyle name="Comma 4 3 6 2" xfId="1761" xr:uid="{00000000-0005-0000-0000-00006A0E0000}"/>
    <cellStyle name="Comma 4 3 6 2 2" xfId="1762" xr:uid="{00000000-0005-0000-0000-00006B0E0000}"/>
    <cellStyle name="Comma 4 3 6 2 2 2" xfId="4437" xr:uid="{00000000-0005-0000-0000-00006C0E0000}"/>
    <cellStyle name="Comma 4 3 6 2 3" xfId="4436" xr:uid="{00000000-0005-0000-0000-00006D0E0000}"/>
    <cellStyle name="Comma 4 3 6 3" xfId="1763" xr:uid="{00000000-0005-0000-0000-00006E0E0000}"/>
    <cellStyle name="Comma 4 3 6 3 2" xfId="4438" xr:uid="{00000000-0005-0000-0000-00006F0E0000}"/>
    <cellStyle name="Comma 4 3 6 4" xfId="1764" xr:uid="{00000000-0005-0000-0000-0000700E0000}"/>
    <cellStyle name="Comma 4 3 6 4 2" xfId="4439" xr:uid="{00000000-0005-0000-0000-0000710E0000}"/>
    <cellStyle name="Comma 4 3 6 5" xfId="4435" xr:uid="{00000000-0005-0000-0000-0000720E0000}"/>
    <cellStyle name="Comma 4 3 7" xfId="1765" xr:uid="{00000000-0005-0000-0000-0000730E0000}"/>
    <cellStyle name="Comma 4 3 7 2" xfId="1766" xr:uid="{00000000-0005-0000-0000-0000740E0000}"/>
    <cellStyle name="Comma 4 3 7 2 2" xfId="4441" xr:uid="{00000000-0005-0000-0000-0000750E0000}"/>
    <cellStyle name="Comma 4 3 7 3" xfId="1767" xr:uid="{00000000-0005-0000-0000-0000760E0000}"/>
    <cellStyle name="Comma 4 3 7 3 2" xfId="4442" xr:uid="{00000000-0005-0000-0000-0000770E0000}"/>
    <cellStyle name="Comma 4 3 7 4" xfId="4440" xr:uid="{00000000-0005-0000-0000-0000780E0000}"/>
    <cellStyle name="Comma 4 3 8" xfId="1768" xr:uid="{00000000-0005-0000-0000-0000790E0000}"/>
    <cellStyle name="Comma 4 3 8 2" xfId="1769" xr:uid="{00000000-0005-0000-0000-00007A0E0000}"/>
    <cellStyle name="Comma 4 3 8 2 2" xfId="4444" xr:uid="{00000000-0005-0000-0000-00007B0E0000}"/>
    <cellStyle name="Comma 4 3 8 3" xfId="4443" xr:uid="{00000000-0005-0000-0000-00007C0E0000}"/>
    <cellStyle name="Comma 4 3 9" xfId="1770" xr:uid="{00000000-0005-0000-0000-00007D0E0000}"/>
    <cellStyle name="Comma 4 3 9 2" xfId="4445" xr:uid="{00000000-0005-0000-0000-00007E0E0000}"/>
    <cellStyle name="Comma 4 4" xfId="1771" xr:uid="{00000000-0005-0000-0000-00007F0E0000}"/>
    <cellStyle name="Comma 4 4 10" xfId="1772" xr:uid="{00000000-0005-0000-0000-0000800E0000}"/>
    <cellStyle name="Comma 4 4 10 2" xfId="4447" xr:uid="{00000000-0005-0000-0000-0000810E0000}"/>
    <cellStyle name="Comma 4 4 11" xfId="4446" xr:uid="{00000000-0005-0000-0000-0000820E0000}"/>
    <cellStyle name="Comma 4 4 2" xfId="1773" xr:uid="{00000000-0005-0000-0000-0000830E0000}"/>
    <cellStyle name="Comma 4 4 2 10" xfId="4448" xr:uid="{00000000-0005-0000-0000-0000840E0000}"/>
    <cellStyle name="Comma 4 4 2 2" xfId="1774" xr:uid="{00000000-0005-0000-0000-0000850E0000}"/>
    <cellStyle name="Comma 4 4 2 2 2" xfId="1775" xr:uid="{00000000-0005-0000-0000-0000860E0000}"/>
    <cellStyle name="Comma 4 4 2 2 2 2" xfId="1776" xr:uid="{00000000-0005-0000-0000-0000870E0000}"/>
    <cellStyle name="Comma 4 4 2 2 2 2 2" xfId="4451" xr:uid="{00000000-0005-0000-0000-0000880E0000}"/>
    <cellStyle name="Comma 4 4 2 2 2 3" xfId="4450" xr:uid="{00000000-0005-0000-0000-0000890E0000}"/>
    <cellStyle name="Comma 4 4 2 2 3" xfId="1777" xr:uid="{00000000-0005-0000-0000-00008A0E0000}"/>
    <cellStyle name="Comma 4 4 2 2 3 2" xfId="4452" xr:uid="{00000000-0005-0000-0000-00008B0E0000}"/>
    <cellStyle name="Comma 4 4 2 2 4" xfId="1778" xr:uid="{00000000-0005-0000-0000-00008C0E0000}"/>
    <cellStyle name="Comma 4 4 2 2 4 2" xfId="4453" xr:uid="{00000000-0005-0000-0000-00008D0E0000}"/>
    <cellStyle name="Comma 4 4 2 2 5" xfId="4449" xr:uid="{00000000-0005-0000-0000-00008E0E0000}"/>
    <cellStyle name="Comma 4 4 2 3" xfId="1779" xr:uid="{00000000-0005-0000-0000-00008F0E0000}"/>
    <cellStyle name="Comma 4 4 2 3 2" xfId="1780" xr:uid="{00000000-0005-0000-0000-0000900E0000}"/>
    <cellStyle name="Comma 4 4 2 3 2 2" xfId="1781" xr:uid="{00000000-0005-0000-0000-0000910E0000}"/>
    <cellStyle name="Comma 4 4 2 3 2 2 2" xfId="4456" xr:uid="{00000000-0005-0000-0000-0000920E0000}"/>
    <cellStyle name="Comma 4 4 2 3 2 3" xfId="4455" xr:uid="{00000000-0005-0000-0000-0000930E0000}"/>
    <cellStyle name="Comma 4 4 2 3 3" xfId="1782" xr:uid="{00000000-0005-0000-0000-0000940E0000}"/>
    <cellStyle name="Comma 4 4 2 3 3 2" xfId="4457" xr:uid="{00000000-0005-0000-0000-0000950E0000}"/>
    <cellStyle name="Comma 4 4 2 3 4" xfId="1783" xr:uid="{00000000-0005-0000-0000-0000960E0000}"/>
    <cellStyle name="Comma 4 4 2 3 4 2" xfId="4458" xr:uid="{00000000-0005-0000-0000-0000970E0000}"/>
    <cellStyle name="Comma 4 4 2 3 5" xfId="4454" xr:uid="{00000000-0005-0000-0000-0000980E0000}"/>
    <cellStyle name="Comma 4 4 2 4" xfId="1784" xr:uid="{00000000-0005-0000-0000-0000990E0000}"/>
    <cellStyle name="Comma 4 4 2 4 2" xfId="1785" xr:uid="{00000000-0005-0000-0000-00009A0E0000}"/>
    <cellStyle name="Comma 4 4 2 4 2 2" xfId="1786" xr:uid="{00000000-0005-0000-0000-00009B0E0000}"/>
    <cellStyle name="Comma 4 4 2 4 2 2 2" xfId="4461" xr:uid="{00000000-0005-0000-0000-00009C0E0000}"/>
    <cellStyle name="Comma 4 4 2 4 2 3" xfId="4460" xr:uid="{00000000-0005-0000-0000-00009D0E0000}"/>
    <cellStyle name="Comma 4 4 2 4 3" xfId="1787" xr:uid="{00000000-0005-0000-0000-00009E0E0000}"/>
    <cellStyle name="Comma 4 4 2 4 3 2" xfId="4462" xr:uid="{00000000-0005-0000-0000-00009F0E0000}"/>
    <cellStyle name="Comma 4 4 2 4 4" xfId="1788" xr:uid="{00000000-0005-0000-0000-0000A00E0000}"/>
    <cellStyle name="Comma 4 4 2 4 4 2" xfId="4463" xr:uid="{00000000-0005-0000-0000-0000A10E0000}"/>
    <cellStyle name="Comma 4 4 2 4 5" xfId="4459" xr:uid="{00000000-0005-0000-0000-0000A20E0000}"/>
    <cellStyle name="Comma 4 4 2 5" xfId="1789" xr:uid="{00000000-0005-0000-0000-0000A30E0000}"/>
    <cellStyle name="Comma 4 4 2 5 2" xfId="1790" xr:uid="{00000000-0005-0000-0000-0000A40E0000}"/>
    <cellStyle name="Comma 4 4 2 5 2 2" xfId="1791" xr:uid="{00000000-0005-0000-0000-0000A50E0000}"/>
    <cellStyle name="Comma 4 4 2 5 2 2 2" xfId="4466" xr:uid="{00000000-0005-0000-0000-0000A60E0000}"/>
    <cellStyle name="Comma 4 4 2 5 2 3" xfId="4465" xr:uid="{00000000-0005-0000-0000-0000A70E0000}"/>
    <cellStyle name="Comma 4 4 2 5 3" xfId="1792" xr:uid="{00000000-0005-0000-0000-0000A80E0000}"/>
    <cellStyle name="Comma 4 4 2 5 3 2" xfId="4467" xr:uid="{00000000-0005-0000-0000-0000A90E0000}"/>
    <cellStyle name="Comma 4 4 2 5 4" xfId="1793" xr:uid="{00000000-0005-0000-0000-0000AA0E0000}"/>
    <cellStyle name="Comma 4 4 2 5 4 2" xfId="4468" xr:uid="{00000000-0005-0000-0000-0000AB0E0000}"/>
    <cellStyle name="Comma 4 4 2 5 5" xfId="4464" xr:uid="{00000000-0005-0000-0000-0000AC0E0000}"/>
    <cellStyle name="Comma 4 4 2 6" xfId="1794" xr:uid="{00000000-0005-0000-0000-0000AD0E0000}"/>
    <cellStyle name="Comma 4 4 2 6 2" xfId="1795" xr:uid="{00000000-0005-0000-0000-0000AE0E0000}"/>
    <cellStyle name="Comma 4 4 2 6 2 2" xfId="4470" xr:uid="{00000000-0005-0000-0000-0000AF0E0000}"/>
    <cellStyle name="Comma 4 4 2 6 3" xfId="1796" xr:uid="{00000000-0005-0000-0000-0000B00E0000}"/>
    <cellStyle name="Comma 4 4 2 6 3 2" xfId="4471" xr:uid="{00000000-0005-0000-0000-0000B10E0000}"/>
    <cellStyle name="Comma 4 4 2 6 4" xfId="4469" xr:uid="{00000000-0005-0000-0000-0000B20E0000}"/>
    <cellStyle name="Comma 4 4 2 7" xfId="1797" xr:uid="{00000000-0005-0000-0000-0000B30E0000}"/>
    <cellStyle name="Comma 4 4 2 7 2" xfId="1798" xr:uid="{00000000-0005-0000-0000-0000B40E0000}"/>
    <cellStyle name="Comma 4 4 2 7 2 2" xfId="4473" xr:uid="{00000000-0005-0000-0000-0000B50E0000}"/>
    <cellStyle name="Comma 4 4 2 7 3" xfId="4472" xr:uid="{00000000-0005-0000-0000-0000B60E0000}"/>
    <cellStyle name="Comma 4 4 2 8" xfId="1799" xr:uid="{00000000-0005-0000-0000-0000B70E0000}"/>
    <cellStyle name="Comma 4 4 2 8 2" xfId="4474" xr:uid="{00000000-0005-0000-0000-0000B80E0000}"/>
    <cellStyle name="Comma 4 4 2 9" xfId="1800" xr:uid="{00000000-0005-0000-0000-0000B90E0000}"/>
    <cellStyle name="Comma 4 4 2 9 2" xfId="4475" xr:uid="{00000000-0005-0000-0000-0000BA0E0000}"/>
    <cellStyle name="Comma 4 4 3" xfId="1801" xr:uid="{00000000-0005-0000-0000-0000BB0E0000}"/>
    <cellStyle name="Comma 4 4 3 2" xfId="1802" xr:uid="{00000000-0005-0000-0000-0000BC0E0000}"/>
    <cellStyle name="Comma 4 4 3 2 2" xfId="1803" xr:uid="{00000000-0005-0000-0000-0000BD0E0000}"/>
    <cellStyle name="Comma 4 4 3 2 2 2" xfId="4478" xr:uid="{00000000-0005-0000-0000-0000BE0E0000}"/>
    <cellStyle name="Comma 4 4 3 2 3" xfId="4477" xr:uid="{00000000-0005-0000-0000-0000BF0E0000}"/>
    <cellStyle name="Comma 4 4 3 3" xfId="1804" xr:uid="{00000000-0005-0000-0000-0000C00E0000}"/>
    <cellStyle name="Comma 4 4 3 3 2" xfId="4479" xr:uid="{00000000-0005-0000-0000-0000C10E0000}"/>
    <cellStyle name="Comma 4 4 3 4" xfId="1805" xr:uid="{00000000-0005-0000-0000-0000C20E0000}"/>
    <cellStyle name="Comma 4 4 3 4 2" xfId="4480" xr:uid="{00000000-0005-0000-0000-0000C30E0000}"/>
    <cellStyle name="Comma 4 4 3 5" xfId="4476" xr:uid="{00000000-0005-0000-0000-0000C40E0000}"/>
    <cellStyle name="Comma 4 4 4" xfId="1806" xr:uid="{00000000-0005-0000-0000-0000C50E0000}"/>
    <cellStyle name="Comma 4 4 4 2" xfId="1807" xr:uid="{00000000-0005-0000-0000-0000C60E0000}"/>
    <cellStyle name="Comma 4 4 4 2 2" xfId="1808" xr:uid="{00000000-0005-0000-0000-0000C70E0000}"/>
    <cellStyle name="Comma 4 4 4 2 2 2" xfId="4483" xr:uid="{00000000-0005-0000-0000-0000C80E0000}"/>
    <cellStyle name="Comma 4 4 4 2 3" xfId="4482" xr:uid="{00000000-0005-0000-0000-0000C90E0000}"/>
    <cellStyle name="Comma 4 4 4 3" xfId="1809" xr:uid="{00000000-0005-0000-0000-0000CA0E0000}"/>
    <cellStyle name="Comma 4 4 4 3 2" xfId="4484" xr:uid="{00000000-0005-0000-0000-0000CB0E0000}"/>
    <cellStyle name="Comma 4 4 4 4" xfId="1810" xr:uid="{00000000-0005-0000-0000-0000CC0E0000}"/>
    <cellStyle name="Comma 4 4 4 4 2" xfId="4485" xr:uid="{00000000-0005-0000-0000-0000CD0E0000}"/>
    <cellStyle name="Comma 4 4 4 5" xfId="4481" xr:uid="{00000000-0005-0000-0000-0000CE0E0000}"/>
    <cellStyle name="Comma 4 4 5" xfId="1811" xr:uid="{00000000-0005-0000-0000-0000CF0E0000}"/>
    <cellStyle name="Comma 4 4 5 2" xfId="1812" xr:uid="{00000000-0005-0000-0000-0000D00E0000}"/>
    <cellStyle name="Comma 4 4 5 2 2" xfId="1813" xr:uid="{00000000-0005-0000-0000-0000D10E0000}"/>
    <cellStyle name="Comma 4 4 5 2 2 2" xfId="4488" xr:uid="{00000000-0005-0000-0000-0000D20E0000}"/>
    <cellStyle name="Comma 4 4 5 2 3" xfId="4487" xr:uid="{00000000-0005-0000-0000-0000D30E0000}"/>
    <cellStyle name="Comma 4 4 5 3" xfId="1814" xr:uid="{00000000-0005-0000-0000-0000D40E0000}"/>
    <cellStyle name="Comma 4 4 5 3 2" xfId="4489" xr:uid="{00000000-0005-0000-0000-0000D50E0000}"/>
    <cellStyle name="Comma 4 4 5 4" xfId="1815" xr:uid="{00000000-0005-0000-0000-0000D60E0000}"/>
    <cellStyle name="Comma 4 4 5 4 2" xfId="4490" xr:uid="{00000000-0005-0000-0000-0000D70E0000}"/>
    <cellStyle name="Comma 4 4 5 5" xfId="4486" xr:uid="{00000000-0005-0000-0000-0000D80E0000}"/>
    <cellStyle name="Comma 4 4 6" xfId="1816" xr:uid="{00000000-0005-0000-0000-0000D90E0000}"/>
    <cellStyle name="Comma 4 4 6 2" xfId="1817" xr:uid="{00000000-0005-0000-0000-0000DA0E0000}"/>
    <cellStyle name="Comma 4 4 6 2 2" xfId="1818" xr:uid="{00000000-0005-0000-0000-0000DB0E0000}"/>
    <cellStyle name="Comma 4 4 6 2 2 2" xfId="4493" xr:uid="{00000000-0005-0000-0000-0000DC0E0000}"/>
    <cellStyle name="Comma 4 4 6 2 3" xfId="4492" xr:uid="{00000000-0005-0000-0000-0000DD0E0000}"/>
    <cellStyle name="Comma 4 4 6 3" xfId="1819" xr:uid="{00000000-0005-0000-0000-0000DE0E0000}"/>
    <cellStyle name="Comma 4 4 6 3 2" xfId="4494" xr:uid="{00000000-0005-0000-0000-0000DF0E0000}"/>
    <cellStyle name="Comma 4 4 6 4" xfId="1820" xr:uid="{00000000-0005-0000-0000-0000E00E0000}"/>
    <cellStyle name="Comma 4 4 6 4 2" xfId="4495" xr:uid="{00000000-0005-0000-0000-0000E10E0000}"/>
    <cellStyle name="Comma 4 4 6 5" xfId="4491" xr:uid="{00000000-0005-0000-0000-0000E20E0000}"/>
    <cellStyle name="Comma 4 4 7" xfId="1821" xr:uid="{00000000-0005-0000-0000-0000E30E0000}"/>
    <cellStyle name="Comma 4 4 7 2" xfId="1822" xr:uid="{00000000-0005-0000-0000-0000E40E0000}"/>
    <cellStyle name="Comma 4 4 7 2 2" xfId="4497" xr:uid="{00000000-0005-0000-0000-0000E50E0000}"/>
    <cellStyle name="Comma 4 4 7 3" xfId="1823" xr:uid="{00000000-0005-0000-0000-0000E60E0000}"/>
    <cellStyle name="Comma 4 4 7 3 2" xfId="4498" xr:uid="{00000000-0005-0000-0000-0000E70E0000}"/>
    <cellStyle name="Comma 4 4 7 4" xfId="4496" xr:uid="{00000000-0005-0000-0000-0000E80E0000}"/>
    <cellStyle name="Comma 4 4 8" xfId="1824" xr:uid="{00000000-0005-0000-0000-0000E90E0000}"/>
    <cellStyle name="Comma 4 4 8 2" xfId="1825" xr:uid="{00000000-0005-0000-0000-0000EA0E0000}"/>
    <cellStyle name="Comma 4 4 8 2 2" xfId="4500" xr:uid="{00000000-0005-0000-0000-0000EB0E0000}"/>
    <cellStyle name="Comma 4 4 8 3" xfId="4499" xr:uid="{00000000-0005-0000-0000-0000EC0E0000}"/>
    <cellStyle name="Comma 4 4 9" xfId="1826" xr:uid="{00000000-0005-0000-0000-0000ED0E0000}"/>
    <cellStyle name="Comma 4 4 9 2" xfId="4501" xr:uid="{00000000-0005-0000-0000-0000EE0E0000}"/>
    <cellStyle name="Comma 4 5" xfId="1827" xr:uid="{00000000-0005-0000-0000-0000EF0E0000}"/>
    <cellStyle name="Comma 4 5 10" xfId="4502" xr:uid="{00000000-0005-0000-0000-0000F00E0000}"/>
    <cellStyle name="Comma 4 5 2" xfId="1828" xr:uid="{00000000-0005-0000-0000-0000F10E0000}"/>
    <cellStyle name="Comma 4 5 2 2" xfId="1829" xr:uid="{00000000-0005-0000-0000-0000F20E0000}"/>
    <cellStyle name="Comma 4 5 2 2 2" xfId="1830" xr:uid="{00000000-0005-0000-0000-0000F30E0000}"/>
    <cellStyle name="Comma 4 5 2 2 2 2" xfId="4505" xr:uid="{00000000-0005-0000-0000-0000F40E0000}"/>
    <cellStyle name="Comma 4 5 2 2 3" xfId="4504" xr:uid="{00000000-0005-0000-0000-0000F50E0000}"/>
    <cellStyle name="Comma 4 5 2 3" xfId="1831" xr:uid="{00000000-0005-0000-0000-0000F60E0000}"/>
    <cellStyle name="Comma 4 5 2 3 2" xfId="4506" xr:uid="{00000000-0005-0000-0000-0000F70E0000}"/>
    <cellStyle name="Comma 4 5 2 4" xfId="1832" xr:uid="{00000000-0005-0000-0000-0000F80E0000}"/>
    <cellStyle name="Comma 4 5 2 4 2" xfId="4507" xr:uid="{00000000-0005-0000-0000-0000F90E0000}"/>
    <cellStyle name="Comma 4 5 2 5" xfId="4503" xr:uid="{00000000-0005-0000-0000-0000FA0E0000}"/>
    <cellStyle name="Comma 4 5 3" xfId="1833" xr:uid="{00000000-0005-0000-0000-0000FB0E0000}"/>
    <cellStyle name="Comma 4 5 3 2" xfId="1834" xr:uid="{00000000-0005-0000-0000-0000FC0E0000}"/>
    <cellStyle name="Comma 4 5 3 2 2" xfId="1835" xr:uid="{00000000-0005-0000-0000-0000FD0E0000}"/>
    <cellStyle name="Comma 4 5 3 2 2 2" xfId="4510" xr:uid="{00000000-0005-0000-0000-0000FE0E0000}"/>
    <cellStyle name="Comma 4 5 3 2 3" xfId="4509" xr:uid="{00000000-0005-0000-0000-0000FF0E0000}"/>
    <cellStyle name="Comma 4 5 3 3" xfId="1836" xr:uid="{00000000-0005-0000-0000-0000000F0000}"/>
    <cellStyle name="Comma 4 5 3 3 2" xfId="4511" xr:uid="{00000000-0005-0000-0000-0000010F0000}"/>
    <cellStyle name="Comma 4 5 3 4" xfId="1837" xr:uid="{00000000-0005-0000-0000-0000020F0000}"/>
    <cellStyle name="Comma 4 5 3 4 2" xfId="4512" xr:uid="{00000000-0005-0000-0000-0000030F0000}"/>
    <cellStyle name="Comma 4 5 3 5" xfId="4508" xr:uid="{00000000-0005-0000-0000-0000040F0000}"/>
    <cellStyle name="Comma 4 5 4" xfId="1838" xr:uid="{00000000-0005-0000-0000-0000050F0000}"/>
    <cellStyle name="Comma 4 5 4 2" xfId="1839" xr:uid="{00000000-0005-0000-0000-0000060F0000}"/>
    <cellStyle name="Comma 4 5 4 2 2" xfId="1840" xr:uid="{00000000-0005-0000-0000-0000070F0000}"/>
    <cellStyle name="Comma 4 5 4 2 2 2" xfId="4515" xr:uid="{00000000-0005-0000-0000-0000080F0000}"/>
    <cellStyle name="Comma 4 5 4 2 3" xfId="4514" xr:uid="{00000000-0005-0000-0000-0000090F0000}"/>
    <cellStyle name="Comma 4 5 4 3" xfId="1841" xr:uid="{00000000-0005-0000-0000-00000A0F0000}"/>
    <cellStyle name="Comma 4 5 4 3 2" xfId="4516" xr:uid="{00000000-0005-0000-0000-00000B0F0000}"/>
    <cellStyle name="Comma 4 5 4 4" xfId="1842" xr:uid="{00000000-0005-0000-0000-00000C0F0000}"/>
    <cellStyle name="Comma 4 5 4 4 2" xfId="4517" xr:uid="{00000000-0005-0000-0000-00000D0F0000}"/>
    <cellStyle name="Comma 4 5 4 5" xfId="4513" xr:uid="{00000000-0005-0000-0000-00000E0F0000}"/>
    <cellStyle name="Comma 4 5 5" xfId="1843" xr:uid="{00000000-0005-0000-0000-00000F0F0000}"/>
    <cellStyle name="Comma 4 5 5 2" xfId="1844" xr:uid="{00000000-0005-0000-0000-0000100F0000}"/>
    <cellStyle name="Comma 4 5 5 2 2" xfId="1845" xr:uid="{00000000-0005-0000-0000-0000110F0000}"/>
    <cellStyle name="Comma 4 5 5 2 2 2" xfId="4520" xr:uid="{00000000-0005-0000-0000-0000120F0000}"/>
    <cellStyle name="Comma 4 5 5 2 3" xfId="4519" xr:uid="{00000000-0005-0000-0000-0000130F0000}"/>
    <cellStyle name="Comma 4 5 5 3" xfId="1846" xr:uid="{00000000-0005-0000-0000-0000140F0000}"/>
    <cellStyle name="Comma 4 5 5 3 2" xfId="4521" xr:uid="{00000000-0005-0000-0000-0000150F0000}"/>
    <cellStyle name="Comma 4 5 5 4" xfId="1847" xr:uid="{00000000-0005-0000-0000-0000160F0000}"/>
    <cellStyle name="Comma 4 5 5 4 2" xfId="4522" xr:uid="{00000000-0005-0000-0000-0000170F0000}"/>
    <cellStyle name="Comma 4 5 5 5" xfId="4518" xr:uid="{00000000-0005-0000-0000-0000180F0000}"/>
    <cellStyle name="Comma 4 5 6" xfId="1848" xr:uid="{00000000-0005-0000-0000-0000190F0000}"/>
    <cellStyle name="Comma 4 5 6 2" xfId="1849" xr:uid="{00000000-0005-0000-0000-00001A0F0000}"/>
    <cellStyle name="Comma 4 5 6 2 2" xfId="4524" xr:uid="{00000000-0005-0000-0000-00001B0F0000}"/>
    <cellStyle name="Comma 4 5 6 3" xfId="1850" xr:uid="{00000000-0005-0000-0000-00001C0F0000}"/>
    <cellStyle name="Comma 4 5 6 3 2" xfId="4525" xr:uid="{00000000-0005-0000-0000-00001D0F0000}"/>
    <cellStyle name="Comma 4 5 6 4" xfId="4523" xr:uid="{00000000-0005-0000-0000-00001E0F0000}"/>
    <cellStyle name="Comma 4 5 7" xfId="1851" xr:uid="{00000000-0005-0000-0000-00001F0F0000}"/>
    <cellStyle name="Comma 4 5 7 2" xfId="1852" xr:uid="{00000000-0005-0000-0000-0000200F0000}"/>
    <cellStyle name="Comma 4 5 7 2 2" xfId="4527" xr:uid="{00000000-0005-0000-0000-0000210F0000}"/>
    <cellStyle name="Comma 4 5 7 3" xfId="4526" xr:uid="{00000000-0005-0000-0000-0000220F0000}"/>
    <cellStyle name="Comma 4 5 8" xfId="1853" xr:uid="{00000000-0005-0000-0000-0000230F0000}"/>
    <cellStyle name="Comma 4 5 8 2" xfId="4528" xr:uid="{00000000-0005-0000-0000-0000240F0000}"/>
    <cellStyle name="Comma 4 5 9" xfId="1854" xr:uid="{00000000-0005-0000-0000-0000250F0000}"/>
    <cellStyle name="Comma 4 5 9 2" xfId="4529" xr:uid="{00000000-0005-0000-0000-0000260F0000}"/>
    <cellStyle name="Comma 4 6" xfId="1855" xr:uid="{00000000-0005-0000-0000-0000270F0000}"/>
    <cellStyle name="Comma 4 6 2" xfId="1856" xr:uid="{00000000-0005-0000-0000-0000280F0000}"/>
    <cellStyle name="Comma 4 6 2 2" xfId="1857" xr:uid="{00000000-0005-0000-0000-0000290F0000}"/>
    <cellStyle name="Comma 4 6 2 2 2" xfId="4532" xr:uid="{00000000-0005-0000-0000-00002A0F0000}"/>
    <cellStyle name="Comma 4 6 2 3" xfId="4531" xr:uid="{00000000-0005-0000-0000-00002B0F0000}"/>
    <cellStyle name="Comma 4 6 3" xfId="1858" xr:uid="{00000000-0005-0000-0000-00002C0F0000}"/>
    <cellStyle name="Comma 4 6 3 2" xfId="4533" xr:uid="{00000000-0005-0000-0000-00002D0F0000}"/>
    <cellStyle name="Comma 4 6 4" xfId="1859" xr:uid="{00000000-0005-0000-0000-00002E0F0000}"/>
    <cellStyle name="Comma 4 6 4 2" xfId="4534" xr:uid="{00000000-0005-0000-0000-00002F0F0000}"/>
    <cellStyle name="Comma 4 6 5" xfId="4530" xr:uid="{00000000-0005-0000-0000-0000300F0000}"/>
    <cellStyle name="Comma 4 7" xfId="1860" xr:uid="{00000000-0005-0000-0000-0000310F0000}"/>
    <cellStyle name="Comma 4 7 2" xfId="1861" xr:uid="{00000000-0005-0000-0000-0000320F0000}"/>
    <cellStyle name="Comma 4 7 2 2" xfId="1862" xr:uid="{00000000-0005-0000-0000-0000330F0000}"/>
    <cellStyle name="Comma 4 7 2 2 2" xfId="4537" xr:uid="{00000000-0005-0000-0000-0000340F0000}"/>
    <cellStyle name="Comma 4 7 2 3" xfId="4536" xr:uid="{00000000-0005-0000-0000-0000350F0000}"/>
    <cellStyle name="Comma 4 7 3" xfId="1863" xr:uid="{00000000-0005-0000-0000-0000360F0000}"/>
    <cellStyle name="Comma 4 7 3 2" xfId="4538" xr:uid="{00000000-0005-0000-0000-0000370F0000}"/>
    <cellStyle name="Comma 4 7 4" xfId="1864" xr:uid="{00000000-0005-0000-0000-0000380F0000}"/>
    <cellStyle name="Comma 4 7 4 2" xfId="4539" xr:uid="{00000000-0005-0000-0000-0000390F0000}"/>
    <cellStyle name="Comma 4 7 5" xfId="4535" xr:uid="{00000000-0005-0000-0000-00003A0F0000}"/>
    <cellStyle name="Comma 4 8" xfId="1865" xr:uid="{00000000-0005-0000-0000-00003B0F0000}"/>
    <cellStyle name="Comma 4 8 2" xfId="1866" xr:uid="{00000000-0005-0000-0000-00003C0F0000}"/>
    <cellStyle name="Comma 4 8 2 2" xfId="1867" xr:uid="{00000000-0005-0000-0000-00003D0F0000}"/>
    <cellStyle name="Comma 4 8 2 2 2" xfId="4542" xr:uid="{00000000-0005-0000-0000-00003E0F0000}"/>
    <cellStyle name="Comma 4 8 2 3" xfId="4541" xr:uid="{00000000-0005-0000-0000-00003F0F0000}"/>
    <cellStyle name="Comma 4 8 3" xfId="1868" xr:uid="{00000000-0005-0000-0000-0000400F0000}"/>
    <cellStyle name="Comma 4 8 3 2" xfId="4543" xr:uid="{00000000-0005-0000-0000-0000410F0000}"/>
    <cellStyle name="Comma 4 8 4" xfId="1869" xr:uid="{00000000-0005-0000-0000-0000420F0000}"/>
    <cellStyle name="Comma 4 8 4 2" xfId="4544" xr:uid="{00000000-0005-0000-0000-0000430F0000}"/>
    <cellStyle name="Comma 4 8 5" xfId="4540" xr:uid="{00000000-0005-0000-0000-0000440F0000}"/>
    <cellStyle name="Comma 4 9" xfId="1870" xr:uid="{00000000-0005-0000-0000-0000450F0000}"/>
    <cellStyle name="Comma 4 9 2" xfId="1871" xr:uid="{00000000-0005-0000-0000-0000460F0000}"/>
    <cellStyle name="Comma 4 9 2 2" xfId="1872" xr:uid="{00000000-0005-0000-0000-0000470F0000}"/>
    <cellStyle name="Comma 4 9 2 2 2" xfId="4547" xr:uid="{00000000-0005-0000-0000-0000480F0000}"/>
    <cellStyle name="Comma 4 9 2 3" xfId="4546" xr:uid="{00000000-0005-0000-0000-0000490F0000}"/>
    <cellStyle name="Comma 4 9 3" xfId="1873" xr:uid="{00000000-0005-0000-0000-00004A0F0000}"/>
    <cellStyle name="Comma 4 9 3 2" xfId="4548" xr:uid="{00000000-0005-0000-0000-00004B0F0000}"/>
    <cellStyle name="Comma 4 9 4" xfId="1874" xr:uid="{00000000-0005-0000-0000-00004C0F0000}"/>
    <cellStyle name="Comma 4 9 4 2" xfId="4549" xr:uid="{00000000-0005-0000-0000-00004D0F0000}"/>
    <cellStyle name="Comma 4 9 5" xfId="4545" xr:uid="{00000000-0005-0000-0000-00004E0F0000}"/>
    <cellStyle name="Comma 5" xfId="126" xr:uid="{00000000-0005-0000-0000-00004F0F0000}"/>
    <cellStyle name="Comma 5 10" xfId="1876" xr:uid="{00000000-0005-0000-0000-0000500F0000}"/>
    <cellStyle name="Comma 5 10 2" xfId="1877" xr:uid="{00000000-0005-0000-0000-0000510F0000}"/>
    <cellStyle name="Comma 5 10 2 2" xfId="4552" xr:uid="{00000000-0005-0000-0000-0000520F0000}"/>
    <cellStyle name="Comma 5 10 3" xfId="1878" xr:uid="{00000000-0005-0000-0000-0000530F0000}"/>
    <cellStyle name="Comma 5 10 3 2" xfId="4553" xr:uid="{00000000-0005-0000-0000-0000540F0000}"/>
    <cellStyle name="Comma 5 10 4" xfId="4551" xr:uid="{00000000-0005-0000-0000-0000550F0000}"/>
    <cellStyle name="Comma 5 11" xfId="1879" xr:uid="{00000000-0005-0000-0000-0000560F0000}"/>
    <cellStyle name="Comma 5 11 2" xfId="1880" xr:uid="{00000000-0005-0000-0000-0000570F0000}"/>
    <cellStyle name="Comma 5 11 2 2" xfId="4555" xr:uid="{00000000-0005-0000-0000-0000580F0000}"/>
    <cellStyle name="Comma 5 11 3" xfId="4554" xr:uid="{00000000-0005-0000-0000-0000590F0000}"/>
    <cellStyle name="Comma 5 12" xfId="1881" xr:uid="{00000000-0005-0000-0000-00005A0F0000}"/>
    <cellStyle name="Comma 5 12 2" xfId="4556" xr:uid="{00000000-0005-0000-0000-00005B0F0000}"/>
    <cellStyle name="Comma 5 13" xfId="1882" xr:uid="{00000000-0005-0000-0000-00005C0F0000}"/>
    <cellStyle name="Comma 5 13 2" xfId="4557" xr:uid="{00000000-0005-0000-0000-00005D0F0000}"/>
    <cellStyle name="Comma 5 14" xfId="2702" xr:uid="{00000000-0005-0000-0000-00005E0F0000}"/>
    <cellStyle name="Comma 5 14 2" xfId="5331" xr:uid="{00000000-0005-0000-0000-00005F0F0000}"/>
    <cellStyle name="Comma 5 15" xfId="1875" xr:uid="{00000000-0005-0000-0000-0000600F0000}"/>
    <cellStyle name="Comma 5 15 2" xfId="4550" xr:uid="{00000000-0005-0000-0000-0000610F0000}"/>
    <cellStyle name="Comma 5 16" xfId="2812" xr:uid="{00000000-0005-0000-0000-0000620F0000}"/>
    <cellStyle name="Comma 5 2" xfId="1883" xr:uid="{00000000-0005-0000-0000-0000630F0000}"/>
    <cellStyle name="Comma 5 2 10" xfId="1884" xr:uid="{00000000-0005-0000-0000-0000640F0000}"/>
    <cellStyle name="Comma 5 2 10 2" xfId="4559" xr:uid="{00000000-0005-0000-0000-0000650F0000}"/>
    <cellStyle name="Comma 5 2 11" xfId="4558" xr:uid="{00000000-0005-0000-0000-0000660F0000}"/>
    <cellStyle name="Comma 5 2 2" xfId="1885" xr:uid="{00000000-0005-0000-0000-0000670F0000}"/>
    <cellStyle name="Comma 5 2 2 10" xfId="4560" xr:uid="{00000000-0005-0000-0000-0000680F0000}"/>
    <cellStyle name="Comma 5 2 2 2" xfId="1886" xr:uid="{00000000-0005-0000-0000-0000690F0000}"/>
    <cellStyle name="Comma 5 2 2 2 2" xfId="1887" xr:uid="{00000000-0005-0000-0000-00006A0F0000}"/>
    <cellStyle name="Comma 5 2 2 2 2 2" xfId="1888" xr:uid="{00000000-0005-0000-0000-00006B0F0000}"/>
    <cellStyle name="Comma 5 2 2 2 2 2 2" xfId="4563" xr:uid="{00000000-0005-0000-0000-00006C0F0000}"/>
    <cellStyle name="Comma 5 2 2 2 2 3" xfId="4562" xr:uid="{00000000-0005-0000-0000-00006D0F0000}"/>
    <cellStyle name="Comma 5 2 2 2 3" xfId="1889" xr:uid="{00000000-0005-0000-0000-00006E0F0000}"/>
    <cellStyle name="Comma 5 2 2 2 3 2" xfId="4564" xr:uid="{00000000-0005-0000-0000-00006F0F0000}"/>
    <cellStyle name="Comma 5 2 2 2 4" xfId="1890" xr:uid="{00000000-0005-0000-0000-0000700F0000}"/>
    <cellStyle name="Comma 5 2 2 2 4 2" xfId="4565" xr:uid="{00000000-0005-0000-0000-0000710F0000}"/>
    <cellStyle name="Comma 5 2 2 2 5" xfId="4561" xr:uid="{00000000-0005-0000-0000-0000720F0000}"/>
    <cellStyle name="Comma 5 2 2 3" xfId="1891" xr:uid="{00000000-0005-0000-0000-0000730F0000}"/>
    <cellStyle name="Comma 5 2 2 3 2" xfId="1892" xr:uid="{00000000-0005-0000-0000-0000740F0000}"/>
    <cellStyle name="Comma 5 2 2 3 2 2" xfId="1893" xr:uid="{00000000-0005-0000-0000-0000750F0000}"/>
    <cellStyle name="Comma 5 2 2 3 2 2 2" xfId="4568" xr:uid="{00000000-0005-0000-0000-0000760F0000}"/>
    <cellStyle name="Comma 5 2 2 3 2 3" xfId="4567" xr:uid="{00000000-0005-0000-0000-0000770F0000}"/>
    <cellStyle name="Comma 5 2 2 3 3" xfId="1894" xr:uid="{00000000-0005-0000-0000-0000780F0000}"/>
    <cellStyle name="Comma 5 2 2 3 3 2" xfId="4569" xr:uid="{00000000-0005-0000-0000-0000790F0000}"/>
    <cellStyle name="Comma 5 2 2 3 4" xfId="1895" xr:uid="{00000000-0005-0000-0000-00007A0F0000}"/>
    <cellStyle name="Comma 5 2 2 3 4 2" xfId="4570" xr:uid="{00000000-0005-0000-0000-00007B0F0000}"/>
    <cellStyle name="Comma 5 2 2 3 5" xfId="4566" xr:uid="{00000000-0005-0000-0000-00007C0F0000}"/>
    <cellStyle name="Comma 5 2 2 4" xfId="1896" xr:uid="{00000000-0005-0000-0000-00007D0F0000}"/>
    <cellStyle name="Comma 5 2 2 4 2" xfId="1897" xr:uid="{00000000-0005-0000-0000-00007E0F0000}"/>
    <cellStyle name="Comma 5 2 2 4 2 2" xfId="1898" xr:uid="{00000000-0005-0000-0000-00007F0F0000}"/>
    <cellStyle name="Comma 5 2 2 4 2 2 2" xfId="4573" xr:uid="{00000000-0005-0000-0000-0000800F0000}"/>
    <cellStyle name="Comma 5 2 2 4 2 3" xfId="4572" xr:uid="{00000000-0005-0000-0000-0000810F0000}"/>
    <cellStyle name="Comma 5 2 2 4 3" xfId="1899" xr:uid="{00000000-0005-0000-0000-0000820F0000}"/>
    <cellStyle name="Comma 5 2 2 4 3 2" xfId="4574" xr:uid="{00000000-0005-0000-0000-0000830F0000}"/>
    <cellStyle name="Comma 5 2 2 4 4" xfId="1900" xr:uid="{00000000-0005-0000-0000-0000840F0000}"/>
    <cellStyle name="Comma 5 2 2 4 4 2" xfId="4575" xr:uid="{00000000-0005-0000-0000-0000850F0000}"/>
    <cellStyle name="Comma 5 2 2 4 5" xfId="4571" xr:uid="{00000000-0005-0000-0000-0000860F0000}"/>
    <cellStyle name="Comma 5 2 2 5" xfId="1901" xr:uid="{00000000-0005-0000-0000-0000870F0000}"/>
    <cellStyle name="Comma 5 2 2 5 2" xfId="1902" xr:uid="{00000000-0005-0000-0000-0000880F0000}"/>
    <cellStyle name="Comma 5 2 2 5 2 2" xfId="1903" xr:uid="{00000000-0005-0000-0000-0000890F0000}"/>
    <cellStyle name="Comma 5 2 2 5 2 2 2" xfId="4578" xr:uid="{00000000-0005-0000-0000-00008A0F0000}"/>
    <cellStyle name="Comma 5 2 2 5 2 3" xfId="4577" xr:uid="{00000000-0005-0000-0000-00008B0F0000}"/>
    <cellStyle name="Comma 5 2 2 5 3" xfId="1904" xr:uid="{00000000-0005-0000-0000-00008C0F0000}"/>
    <cellStyle name="Comma 5 2 2 5 3 2" xfId="4579" xr:uid="{00000000-0005-0000-0000-00008D0F0000}"/>
    <cellStyle name="Comma 5 2 2 5 4" xfId="1905" xr:uid="{00000000-0005-0000-0000-00008E0F0000}"/>
    <cellStyle name="Comma 5 2 2 5 4 2" xfId="4580" xr:uid="{00000000-0005-0000-0000-00008F0F0000}"/>
    <cellStyle name="Comma 5 2 2 5 5" xfId="4576" xr:uid="{00000000-0005-0000-0000-0000900F0000}"/>
    <cellStyle name="Comma 5 2 2 6" xfId="1906" xr:uid="{00000000-0005-0000-0000-0000910F0000}"/>
    <cellStyle name="Comma 5 2 2 6 2" xfId="1907" xr:uid="{00000000-0005-0000-0000-0000920F0000}"/>
    <cellStyle name="Comma 5 2 2 6 2 2" xfId="4582" xr:uid="{00000000-0005-0000-0000-0000930F0000}"/>
    <cellStyle name="Comma 5 2 2 6 3" xfId="1908" xr:uid="{00000000-0005-0000-0000-0000940F0000}"/>
    <cellStyle name="Comma 5 2 2 6 3 2" xfId="4583" xr:uid="{00000000-0005-0000-0000-0000950F0000}"/>
    <cellStyle name="Comma 5 2 2 6 4" xfId="4581" xr:uid="{00000000-0005-0000-0000-0000960F0000}"/>
    <cellStyle name="Comma 5 2 2 7" xfId="1909" xr:uid="{00000000-0005-0000-0000-0000970F0000}"/>
    <cellStyle name="Comma 5 2 2 7 2" xfId="1910" xr:uid="{00000000-0005-0000-0000-0000980F0000}"/>
    <cellStyle name="Comma 5 2 2 7 2 2" xfId="4585" xr:uid="{00000000-0005-0000-0000-0000990F0000}"/>
    <cellStyle name="Comma 5 2 2 7 3" xfId="4584" xr:uid="{00000000-0005-0000-0000-00009A0F0000}"/>
    <cellStyle name="Comma 5 2 2 8" xfId="1911" xr:uid="{00000000-0005-0000-0000-00009B0F0000}"/>
    <cellStyle name="Comma 5 2 2 8 2" xfId="4586" xr:uid="{00000000-0005-0000-0000-00009C0F0000}"/>
    <cellStyle name="Comma 5 2 2 9" xfId="1912" xr:uid="{00000000-0005-0000-0000-00009D0F0000}"/>
    <cellStyle name="Comma 5 2 2 9 2" xfId="4587" xr:uid="{00000000-0005-0000-0000-00009E0F0000}"/>
    <cellStyle name="Comma 5 2 3" xfId="1913" xr:uid="{00000000-0005-0000-0000-00009F0F0000}"/>
    <cellStyle name="Comma 5 2 3 2" xfId="1914" xr:uid="{00000000-0005-0000-0000-0000A00F0000}"/>
    <cellStyle name="Comma 5 2 3 2 2" xfId="1915" xr:uid="{00000000-0005-0000-0000-0000A10F0000}"/>
    <cellStyle name="Comma 5 2 3 2 2 2" xfId="4590" xr:uid="{00000000-0005-0000-0000-0000A20F0000}"/>
    <cellStyle name="Comma 5 2 3 2 3" xfId="4589" xr:uid="{00000000-0005-0000-0000-0000A30F0000}"/>
    <cellStyle name="Comma 5 2 3 3" xfId="1916" xr:uid="{00000000-0005-0000-0000-0000A40F0000}"/>
    <cellStyle name="Comma 5 2 3 3 2" xfId="4591" xr:uid="{00000000-0005-0000-0000-0000A50F0000}"/>
    <cellStyle name="Comma 5 2 3 4" xfId="1917" xr:uid="{00000000-0005-0000-0000-0000A60F0000}"/>
    <cellStyle name="Comma 5 2 3 4 2" xfId="4592" xr:uid="{00000000-0005-0000-0000-0000A70F0000}"/>
    <cellStyle name="Comma 5 2 3 5" xfId="4588" xr:uid="{00000000-0005-0000-0000-0000A80F0000}"/>
    <cellStyle name="Comma 5 2 4" xfId="1918" xr:uid="{00000000-0005-0000-0000-0000A90F0000}"/>
    <cellStyle name="Comma 5 2 4 2" xfId="1919" xr:uid="{00000000-0005-0000-0000-0000AA0F0000}"/>
    <cellStyle name="Comma 5 2 4 2 2" xfId="1920" xr:uid="{00000000-0005-0000-0000-0000AB0F0000}"/>
    <cellStyle name="Comma 5 2 4 2 2 2" xfId="4595" xr:uid="{00000000-0005-0000-0000-0000AC0F0000}"/>
    <cellStyle name="Comma 5 2 4 2 3" xfId="4594" xr:uid="{00000000-0005-0000-0000-0000AD0F0000}"/>
    <cellStyle name="Comma 5 2 4 3" xfId="1921" xr:uid="{00000000-0005-0000-0000-0000AE0F0000}"/>
    <cellStyle name="Comma 5 2 4 3 2" xfId="4596" xr:uid="{00000000-0005-0000-0000-0000AF0F0000}"/>
    <cellStyle name="Comma 5 2 4 4" xfId="1922" xr:uid="{00000000-0005-0000-0000-0000B00F0000}"/>
    <cellStyle name="Comma 5 2 4 4 2" xfId="4597" xr:uid="{00000000-0005-0000-0000-0000B10F0000}"/>
    <cellStyle name="Comma 5 2 4 5" xfId="4593" xr:uid="{00000000-0005-0000-0000-0000B20F0000}"/>
    <cellStyle name="Comma 5 2 5" xfId="1923" xr:uid="{00000000-0005-0000-0000-0000B30F0000}"/>
    <cellStyle name="Comma 5 2 5 2" xfId="1924" xr:uid="{00000000-0005-0000-0000-0000B40F0000}"/>
    <cellStyle name="Comma 5 2 5 2 2" xfId="1925" xr:uid="{00000000-0005-0000-0000-0000B50F0000}"/>
    <cellStyle name="Comma 5 2 5 2 2 2" xfId="4600" xr:uid="{00000000-0005-0000-0000-0000B60F0000}"/>
    <cellStyle name="Comma 5 2 5 2 3" xfId="4599" xr:uid="{00000000-0005-0000-0000-0000B70F0000}"/>
    <cellStyle name="Comma 5 2 5 3" xfId="1926" xr:uid="{00000000-0005-0000-0000-0000B80F0000}"/>
    <cellStyle name="Comma 5 2 5 3 2" xfId="4601" xr:uid="{00000000-0005-0000-0000-0000B90F0000}"/>
    <cellStyle name="Comma 5 2 5 4" xfId="1927" xr:uid="{00000000-0005-0000-0000-0000BA0F0000}"/>
    <cellStyle name="Comma 5 2 5 4 2" xfId="4602" xr:uid="{00000000-0005-0000-0000-0000BB0F0000}"/>
    <cellStyle name="Comma 5 2 5 5" xfId="4598" xr:uid="{00000000-0005-0000-0000-0000BC0F0000}"/>
    <cellStyle name="Comma 5 2 6" xfId="1928" xr:uid="{00000000-0005-0000-0000-0000BD0F0000}"/>
    <cellStyle name="Comma 5 2 6 2" xfId="1929" xr:uid="{00000000-0005-0000-0000-0000BE0F0000}"/>
    <cellStyle name="Comma 5 2 6 2 2" xfId="1930" xr:uid="{00000000-0005-0000-0000-0000BF0F0000}"/>
    <cellStyle name="Comma 5 2 6 2 2 2" xfId="4605" xr:uid="{00000000-0005-0000-0000-0000C00F0000}"/>
    <cellStyle name="Comma 5 2 6 2 3" xfId="4604" xr:uid="{00000000-0005-0000-0000-0000C10F0000}"/>
    <cellStyle name="Comma 5 2 6 3" xfId="1931" xr:uid="{00000000-0005-0000-0000-0000C20F0000}"/>
    <cellStyle name="Comma 5 2 6 3 2" xfId="4606" xr:uid="{00000000-0005-0000-0000-0000C30F0000}"/>
    <cellStyle name="Comma 5 2 6 4" xfId="1932" xr:uid="{00000000-0005-0000-0000-0000C40F0000}"/>
    <cellStyle name="Comma 5 2 6 4 2" xfId="4607" xr:uid="{00000000-0005-0000-0000-0000C50F0000}"/>
    <cellStyle name="Comma 5 2 6 5" xfId="4603" xr:uid="{00000000-0005-0000-0000-0000C60F0000}"/>
    <cellStyle name="Comma 5 2 7" xfId="1933" xr:uid="{00000000-0005-0000-0000-0000C70F0000}"/>
    <cellStyle name="Comma 5 2 7 2" xfId="1934" xr:uid="{00000000-0005-0000-0000-0000C80F0000}"/>
    <cellStyle name="Comma 5 2 7 2 2" xfId="4609" xr:uid="{00000000-0005-0000-0000-0000C90F0000}"/>
    <cellStyle name="Comma 5 2 7 3" xfId="1935" xr:uid="{00000000-0005-0000-0000-0000CA0F0000}"/>
    <cellStyle name="Comma 5 2 7 3 2" xfId="4610" xr:uid="{00000000-0005-0000-0000-0000CB0F0000}"/>
    <cellStyle name="Comma 5 2 7 4" xfId="4608" xr:uid="{00000000-0005-0000-0000-0000CC0F0000}"/>
    <cellStyle name="Comma 5 2 8" xfId="1936" xr:uid="{00000000-0005-0000-0000-0000CD0F0000}"/>
    <cellStyle name="Comma 5 2 8 2" xfId="1937" xr:uid="{00000000-0005-0000-0000-0000CE0F0000}"/>
    <cellStyle name="Comma 5 2 8 2 2" xfId="4612" xr:uid="{00000000-0005-0000-0000-0000CF0F0000}"/>
    <cellStyle name="Comma 5 2 8 3" xfId="4611" xr:uid="{00000000-0005-0000-0000-0000D00F0000}"/>
    <cellStyle name="Comma 5 2 9" xfId="1938" xr:uid="{00000000-0005-0000-0000-0000D10F0000}"/>
    <cellStyle name="Comma 5 2 9 2" xfId="4613" xr:uid="{00000000-0005-0000-0000-0000D20F0000}"/>
    <cellStyle name="Comma 5 3" xfId="1939" xr:uid="{00000000-0005-0000-0000-0000D30F0000}"/>
    <cellStyle name="Comma 5 3 10" xfId="1940" xr:uid="{00000000-0005-0000-0000-0000D40F0000}"/>
    <cellStyle name="Comma 5 3 10 2" xfId="4615" xr:uid="{00000000-0005-0000-0000-0000D50F0000}"/>
    <cellStyle name="Comma 5 3 11" xfId="4614" xr:uid="{00000000-0005-0000-0000-0000D60F0000}"/>
    <cellStyle name="Comma 5 3 2" xfId="1941" xr:uid="{00000000-0005-0000-0000-0000D70F0000}"/>
    <cellStyle name="Comma 5 3 2 10" xfId="4616" xr:uid="{00000000-0005-0000-0000-0000D80F0000}"/>
    <cellStyle name="Comma 5 3 2 2" xfId="1942" xr:uid="{00000000-0005-0000-0000-0000D90F0000}"/>
    <cellStyle name="Comma 5 3 2 2 2" xfId="1943" xr:uid="{00000000-0005-0000-0000-0000DA0F0000}"/>
    <cellStyle name="Comma 5 3 2 2 2 2" xfId="1944" xr:uid="{00000000-0005-0000-0000-0000DB0F0000}"/>
    <cellStyle name="Comma 5 3 2 2 2 2 2" xfId="4619" xr:uid="{00000000-0005-0000-0000-0000DC0F0000}"/>
    <cellStyle name="Comma 5 3 2 2 2 3" xfId="4618" xr:uid="{00000000-0005-0000-0000-0000DD0F0000}"/>
    <cellStyle name="Comma 5 3 2 2 3" xfId="1945" xr:uid="{00000000-0005-0000-0000-0000DE0F0000}"/>
    <cellStyle name="Comma 5 3 2 2 3 2" xfId="4620" xr:uid="{00000000-0005-0000-0000-0000DF0F0000}"/>
    <cellStyle name="Comma 5 3 2 2 4" xfId="1946" xr:uid="{00000000-0005-0000-0000-0000E00F0000}"/>
    <cellStyle name="Comma 5 3 2 2 4 2" xfId="4621" xr:uid="{00000000-0005-0000-0000-0000E10F0000}"/>
    <cellStyle name="Comma 5 3 2 2 5" xfId="4617" xr:uid="{00000000-0005-0000-0000-0000E20F0000}"/>
    <cellStyle name="Comma 5 3 2 3" xfId="1947" xr:uid="{00000000-0005-0000-0000-0000E30F0000}"/>
    <cellStyle name="Comma 5 3 2 3 2" xfId="1948" xr:uid="{00000000-0005-0000-0000-0000E40F0000}"/>
    <cellStyle name="Comma 5 3 2 3 2 2" xfId="1949" xr:uid="{00000000-0005-0000-0000-0000E50F0000}"/>
    <cellStyle name="Comma 5 3 2 3 2 2 2" xfId="4624" xr:uid="{00000000-0005-0000-0000-0000E60F0000}"/>
    <cellStyle name="Comma 5 3 2 3 2 3" xfId="4623" xr:uid="{00000000-0005-0000-0000-0000E70F0000}"/>
    <cellStyle name="Comma 5 3 2 3 3" xfId="1950" xr:uid="{00000000-0005-0000-0000-0000E80F0000}"/>
    <cellStyle name="Comma 5 3 2 3 3 2" xfId="4625" xr:uid="{00000000-0005-0000-0000-0000E90F0000}"/>
    <cellStyle name="Comma 5 3 2 3 4" xfId="1951" xr:uid="{00000000-0005-0000-0000-0000EA0F0000}"/>
    <cellStyle name="Comma 5 3 2 3 4 2" xfId="4626" xr:uid="{00000000-0005-0000-0000-0000EB0F0000}"/>
    <cellStyle name="Comma 5 3 2 3 5" xfId="4622" xr:uid="{00000000-0005-0000-0000-0000EC0F0000}"/>
    <cellStyle name="Comma 5 3 2 4" xfId="1952" xr:uid="{00000000-0005-0000-0000-0000ED0F0000}"/>
    <cellStyle name="Comma 5 3 2 4 2" xfId="1953" xr:uid="{00000000-0005-0000-0000-0000EE0F0000}"/>
    <cellStyle name="Comma 5 3 2 4 2 2" xfId="1954" xr:uid="{00000000-0005-0000-0000-0000EF0F0000}"/>
    <cellStyle name="Comma 5 3 2 4 2 2 2" xfId="4629" xr:uid="{00000000-0005-0000-0000-0000F00F0000}"/>
    <cellStyle name="Comma 5 3 2 4 2 3" xfId="4628" xr:uid="{00000000-0005-0000-0000-0000F10F0000}"/>
    <cellStyle name="Comma 5 3 2 4 3" xfId="1955" xr:uid="{00000000-0005-0000-0000-0000F20F0000}"/>
    <cellStyle name="Comma 5 3 2 4 3 2" xfId="4630" xr:uid="{00000000-0005-0000-0000-0000F30F0000}"/>
    <cellStyle name="Comma 5 3 2 4 4" xfId="1956" xr:uid="{00000000-0005-0000-0000-0000F40F0000}"/>
    <cellStyle name="Comma 5 3 2 4 4 2" xfId="4631" xr:uid="{00000000-0005-0000-0000-0000F50F0000}"/>
    <cellStyle name="Comma 5 3 2 4 5" xfId="4627" xr:uid="{00000000-0005-0000-0000-0000F60F0000}"/>
    <cellStyle name="Comma 5 3 2 5" xfId="1957" xr:uid="{00000000-0005-0000-0000-0000F70F0000}"/>
    <cellStyle name="Comma 5 3 2 5 2" xfId="1958" xr:uid="{00000000-0005-0000-0000-0000F80F0000}"/>
    <cellStyle name="Comma 5 3 2 5 2 2" xfId="1959" xr:uid="{00000000-0005-0000-0000-0000F90F0000}"/>
    <cellStyle name="Comma 5 3 2 5 2 2 2" xfId="4634" xr:uid="{00000000-0005-0000-0000-0000FA0F0000}"/>
    <cellStyle name="Comma 5 3 2 5 2 3" xfId="4633" xr:uid="{00000000-0005-0000-0000-0000FB0F0000}"/>
    <cellStyle name="Comma 5 3 2 5 3" xfId="1960" xr:uid="{00000000-0005-0000-0000-0000FC0F0000}"/>
    <cellStyle name="Comma 5 3 2 5 3 2" xfId="4635" xr:uid="{00000000-0005-0000-0000-0000FD0F0000}"/>
    <cellStyle name="Comma 5 3 2 5 4" xfId="1961" xr:uid="{00000000-0005-0000-0000-0000FE0F0000}"/>
    <cellStyle name="Comma 5 3 2 5 4 2" xfId="4636" xr:uid="{00000000-0005-0000-0000-0000FF0F0000}"/>
    <cellStyle name="Comma 5 3 2 5 5" xfId="4632" xr:uid="{00000000-0005-0000-0000-000000100000}"/>
    <cellStyle name="Comma 5 3 2 6" xfId="1962" xr:uid="{00000000-0005-0000-0000-000001100000}"/>
    <cellStyle name="Comma 5 3 2 6 2" xfId="1963" xr:uid="{00000000-0005-0000-0000-000002100000}"/>
    <cellStyle name="Comma 5 3 2 6 2 2" xfId="4638" xr:uid="{00000000-0005-0000-0000-000003100000}"/>
    <cellStyle name="Comma 5 3 2 6 3" xfId="1964" xr:uid="{00000000-0005-0000-0000-000004100000}"/>
    <cellStyle name="Comma 5 3 2 6 3 2" xfId="4639" xr:uid="{00000000-0005-0000-0000-000005100000}"/>
    <cellStyle name="Comma 5 3 2 6 4" xfId="4637" xr:uid="{00000000-0005-0000-0000-000006100000}"/>
    <cellStyle name="Comma 5 3 2 7" xfId="1965" xr:uid="{00000000-0005-0000-0000-000007100000}"/>
    <cellStyle name="Comma 5 3 2 7 2" xfId="1966" xr:uid="{00000000-0005-0000-0000-000008100000}"/>
    <cellStyle name="Comma 5 3 2 7 2 2" xfId="4641" xr:uid="{00000000-0005-0000-0000-000009100000}"/>
    <cellStyle name="Comma 5 3 2 7 3" xfId="4640" xr:uid="{00000000-0005-0000-0000-00000A100000}"/>
    <cellStyle name="Comma 5 3 2 8" xfId="1967" xr:uid="{00000000-0005-0000-0000-00000B100000}"/>
    <cellStyle name="Comma 5 3 2 8 2" xfId="4642" xr:uid="{00000000-0005-0000-0000-00000C100000}"/>
    <cellStyle name="Comma 5 3 2 9" xfId="1968" xr:uid="{00000000-0005-0000-0000-00000D100000}"/>
    <cellStyle name="Comma 5 3 2 9 2" xfId="4643" xr:uid="{00000000-0005-0000-0000-00000E100000}"/>
    <cellStyle name="Comma 5 3 3" xfId="1969" xr:uid="{00000000-0005-0000-0000-00000F100000}"/>
    <cellStyle name="Comma 5 3 3 2" xfId="1970" xr:uid="{00000000-0005-0000-0000-000010100000}"/>
    <cellStyle name="Comma 5 3 3 2 2" xfId="1971" xr:uid="{00000000-0005-0000-0000-000011100000}"/>
    <cellStyle name="Comma 5 3 3 2 2 2" xfId="4646" xr:uid="{00000000-0005-0000-0000-000012100000}"/>
    <cellStyle name="Comma 5 3 3 2 3" xfId="4645" xr:uid="{00000000-0005-0000-0000-000013100000}"/>
    <cellStyle name="Comma 5 3 3 3" xfId="1972" xr:uid="{00000000-0005-0000-0000-000014100000}"/>
    <cellStyle name="Comma 5 3 3 3 2" xfId="4647" xr:uid="{00000000-0005-0000-0000-000015100000}"/>
    <cellStyle name="Comma 5 3 3 4" xfId="1973" xr:uid="{00000000-0005-0000-0000-000016100000}"/>
    <cellStyle name="Comma 5 3 3 4 2" xfId="4648" xr:uid="{00000000-0005-0000-0000-000017100000}"/>
    <cellStyle name="Comma 5 3 3 5" xfId="4644" xr:uid="{00000000-0005-0000-0000-000018100000}"/>
    <cellStyle name="Comma 5 3 4" xfId="1974" xr:uid="{00000000-0005-0000-0000-000019100000}"/>
    <cellStyle name="Comma 5 3 4 2" xfId="1975" xr:uid="{00000000-0005-0000-0000-00001A100000}"/>
    <cellStyle name="Comma 5 3 4 2 2" xfId="1976" xr:uid="{00000000-0005-0000-0000-00001B100000}"/>
    <cellStyle name="Comma 5 3 4 2 2 2" xfId="4651" xr:uid="{00000000-0005-0000-0000-00001C100000}"/>
    <cellStyle name="Comma 5 3 4 2 3" xfId="4650" xr:uid="{00000000-0005-0000-0000-00001D100000}"/>
    <cellStyle name="Comma 5 3 4 3" xfId="1977" xr:uid="{00000000-0005-0000-0000-00001E100000}"/>
    <cellStyle name="Comma 5 3 4 3 2" xfId="4652" xr:uid="{00000000-0005-0000-0000-00001F100000}"/>
    <cellStyle name="Comma 5 3 4 4" xfId="1978" xr:uid="{00000000-0005-0000-0000-000020100000}"/>
    <cellStyle name="Comma 5 3 4 4 2" xfId="4653" xr:uid="{00000000-0005-0000-0000-000021100000}"/>
    <cellStyle name="Comma 5 3 4 5" xfId="4649" xr:uid="{00000000-0005-0000-0000-000022100000}"/>
    <cellStyle name="Comma 5 3 5" xfId="1979" xr:uid="{00000000-0005-0000-0000-000023100000}"/>
    <cellStyle name="Comma 5 3 5 2" xfId="1980" xr:uid="{00000000-0005-0000-0000-000024100000}"/>
    <cellStyle name="Comma 5 3 5 2 2" xfId="1981" xr:uid="{00000000-0005-0000-0000-000025100000}"/>
    <cellStyle name="Comma 5 3 5 2 2 2" xfId="4656" xr:uid="{00000000-0005-0000-0000-000026100000}"/>
    <cellStyle name="Comma 5 3 5 2 3" xfId="4655" xr:uid="{00000000-0005-0000-0000-000027100000}"/>
    <cellStyle name="Comma 5 3 5 3" xfId="1982" xr:uid="{00000000-0005-0000-0000-000028100000}"/>
    <cellStyle name="Comma 5 3 5 3 2" xfId="4657" xr:uid="{00000000-0005-0000-0000-000029100000}"/>
    <cellStyle name="Comma 5 3 5 4" xfId="1983" xr:uid="{00000000-0005-0000-0000-00002A100000}"/>
    <cellStyle name="Comma 5 3 5 4 2" xfId="4658" xr:uid="{00000000-0005-0000-0000-00002B100000}"/>
    <cellStyle name="Comma 5 3 5 5" xfId="4654" xr:uid="{00000000-0005-0000-0000-00002C100000}"/>
    <cellStyle name="Comma 5 3 6" xfId="1984" xr:uid="{00000000-0005-0000-0000-00002D100000}"/>
    <cellStyle name="Comma 5 3 6 2" xfId="1985" xr:uid="{00000000-0005-0000-0000-00002E100000}"/>
    <cellStyle name="Comma 5 3 6 2 2" xfId="1986" xr:uid="{00000000-0005-0000-0000-00002F100000}"/>
    <cellStyle name="Comma 5 3 6 2 2 2" xfId="4661" xr:uid="{00000000-0005-0000-0000-000030100000}"/>
    <cellStyle name="Comma 5 3 6 2 3" xfId="4660" xr:uid="{00000000-0005-0000-0000-000031100000}"/>
    <cellStyle name="Comma 5 3 6 3" xfId="1987" xr:uid="{00000000-0005-0000-0000-000032100000}"/>
    <cellStyle name="Comma 5 3 6 3 2" xfId="4662" xr:uid="{00000000-0005-0000-0000-000033100000}"/>
    <cellStyle name="Comma 5 3 6 4" xfId="1988" xr:uid="{00000000-0005-0000-0000-000034100000}"/>
    <cellStyle name="Comma 5 3 6 4 2" xfId="4663" xr:uid="{00000000-0005-0000-0000-000035100000}"/>
    <cellStyle name="Comma 5 3 6 5" xfId="4659" xr:uid="{00000000-0005-0000-0000-000036100000}"/>
    <cellStyle name="Comma 5 3 7" xfId="1989" xr:uid="{00000000-0005-0000-0000-000037100000}"/>
    <cellStyle name="Comma 5 3 7 2" xfId="1990" xr:uid="{00000000-0005-0000-0000-000038100000}"/>
    <cellStyle name="Comma 5 3 7 2 2" xfId="4665" xr:uid="{00000000-0005-0000-0000-000039100000}"/>
    <cellStyle name="Comma 5 3 7 3" xfId="1991" xr:uid="{00000000-0005-0000-0000-00003A100000}"/>
    <cellStyle name="Comma 5 3 7 3 2" xfId="4666" xr:uid="{00000000-0005-0000-0000-00003B100000}"/>
    <cellStyle name="Comma 5 3 7 4" xfId="4664" xr:uid="{00000000-0005-0000-0000-00003C100000}"/>
    <cellStyle name="Comma 5 3 8" xfId="1992" xr:uid="{00000000-0005-0000-0000-00003D100000}"/>
    <cellStyle name="Comma 5 3 8 2" xfId="1993" xr:uid="{00000000-0005-0000-0000-00003E100000}"/>
    <cellStyle name="Comma 5 3 8 2 2" xfId="4668" xr:uid="{00000000-0005-0000-0000-00003F100000}"/>
    <cellStyle name="Comma 5 3 8 3" xfId="4667" xr:uid="{00000000-0005-0000-0000-000040100000}"/>
    <cellStyle name="Comma 5 3 9" xfId="1994" xr:uid="{00000000-0005-0000-0000-000041100000}"/>
    <cellStyle name="Comma 5 3 9 2" xfId="4669" xr:uid="{00000000-0005-0000-0000-000042100000}"/>
    <cellStyle name="Comma 5 4" xfId="1995" xr:uid="{00000000-0005-0000-0000-000043100000}"/>
    <cellStyle name="Comma 5 4 10" xfId="1996" xr:uid="{00000000-0005-0000-0000-000044100000}"/>
    <cellStyle name="Comma 5 4 10 2" xfId="4671" xr:uid="{00000000-0005-0000-0000-000045100000}"/>
    <cellStyle name="Comma 5 4 11" xfId="4670" xr:uid="{00000000-0005-0000-0000-000046100000}"/>
    <cellStyle name="Comma 5 4 2" xfId="1997" xr:uid="{00000000-0005-0000-0000-000047100000}"/>
    <cellStyle name="Comma 5 4 2 10" xfId="4672" xr:uid="{00000000-0005-0000-0000-000048100000}"/>
    <cellStyle name="Comma 5 4 2 2" xfId="1998" xr:uid="{00000000-0005-0000-0000-000049100000}"/>
    <cellStyle name="Comma 5 4 2 2 2" xfId="1999" xr:uid="{00000000-0005-0000-0000-00004A100000}"/>
    <cellStyle name="Comma 5 4 2 2 2 2" xfId="2000" xr:uid="{00000000-0005-0000-0000-00004B100000}"/>
    <cellStyle name="Comma 5 4 2 2 2 2 2" xfId="4675" xr:uid="{00000000-0005-0000-0000-00004C100000}"/>
    <cellStyle name="Comma 5 4 2 2 2 3" xfId="4674" xr:uid="{00000000-0005-0000-0000-00004D100000}"/>
    <cellStyle name="Comma 5 4 2 2 3" xfId="2001" xr:uid="{00000000-0005-0000-0000-00004E100000}"/>
    <cellStyle name="Comma 5 4 2 2 3 2" xfId="4676" xr:uid="{00000000-0005-0000-0000-00004F100000}"/>
    <cellStyle name="Comma 5 4 2 2 4" xfId="2002" xr:uid="{00000000-0005-0000-0000-000050100000}"/>
    <cellStyle name="Comma 5 4 2 2 4 2" xfId="4677" xr:uid="{00000000-0005-0000-0000-000051100000}"/>
    <cellStyle name="Comma 5 4 2 2 5" xfId="4673" xr:uid="{00000000-0005-0000-0000-000052100000}"/>
    <cellStyle name="Comma 5 4 2 3" xfId="2003" xr:uid="{00000000-0005-0000-0000-000053100000}"/>
    <cellStyle name="Comma 5 4 2 3 2" xfId="2004" xr:uid="{00000000-0005-0000-0000-000054100000}"/>
    <cellStyle name="Comma 5 4 2 3 2 2" xfId="2005" xr:uid="{00000000-0005-0000-0000-000055100000}"/>
    <cellStyle name="Comma 5 4 2 3 2 2 2" xfId="4680" xr:uid="{00000000-0005-0000-0000-000056100000}"/>
    <cellStyle name="Comma 5 4 2 3 2 3" xfId="4679" xr:uid="{00000000-0005-0000-0000-000057100000}"/>
    <cellStyle name="Comma 5 4 2 3 3" xfId="2006" xr:uid="{00000000-0005-0000-0000-000058100000}"/>
    <cellStyle name="Comma 5 4 2 3 3 2" xfId="4681" xr:uid="{00000000-0005-0000-0000-000059100000}"/>
    <cellStyle name="Comma 5 4 2 3 4" xfId="2007" xr:uid="{00000000-0005-0000-0000-00005A100000}"/>
    <cellStyle name="Comma 5 4 2 3 4 2" xfId="4682" xr:uid="{00000000-0005-0000-0000-00005B100000}"/>
    <cellStyle name="Comma 5 4 2 3 5" xfId="4678" xr:uid="{00000000-0005-0000-0000-00005C100000}"/>
    <cellStyle name="Comma 5 4 2 4" xfId="2008" xr:uid="{00000000-0005-0000-0000-00005D100000}"/>
    <cellStyle name="Comma 5 4 2 4 2" xfId="2009" xr:uid="{00000000-0005-0000-0000-00005E100000}"/>
    <cellStyle name="Comma 5 4 2 4 2 2" xfId="2010" xr:uid="{00000000-0005-0000-0000-00005F100000}"/>
    <cellStyle name="Comma 5 4 2 4 2 2 2" xfId="4685" xr:uid="{00000000-0005-0000-0000-000060100000}"/>
    <cellStyle name="Comma 5 4 2 4 2 3" xfId="4684" xr:uid="{00000000-0005-0000-0000-000061100000}"/>
    <cellStyle name="Comma 5 4 2 4 3" xfId="2011" xr:uid="{00000000-0005-0000-0000-000062100000}"/>
    <cellStyle name="Comma 5 4 2 4 3 2" xfId="4686" xr:uid="{00000000-0005-0000-0000-000063100000}"/>
    <cellStyle name="Comma 5 4 2 4 4" xfId="2012" xr:uid="{00000000-0005-0000-0000-000064100000}"/>
    <cellStyle name="Comma 5 4 2 4 4 2" xfId="4687" xr:uid="{00000000-0005-0000-0000-000065100000}"/>
    <cellStyle name="Comma 5 4 2 4 5" xfId="4683" xr:uid="{00000000-0005-0000-0000-000066100000}"/>
    <cellStyle name="Comma 5 4 2 5" xfId="2013" xr:uid="{00000000-0005-0000-0000-000067100000}"/>
    <cellStyle name="Comma 5 4 2 5 2" xfId="2014" xr:uid="{00000000-0005-0000-0000-000068100000}"/>
    <cellStyle name="Comma 5 4 2 5 2 2" xfId="2015" xr:uid="{00000000-0005-0000-0000-000069100000}"/>
    <cellStyle name="Comma 5 4 2 5 2 2 2" xfId="4690" xr:uid="{00000000-0005-0000-0000-00006A100000}"/>
    <cellStyle name="Comma 5 4 2 5 2 3" xfId="4689" xr:uid="{00000000-0005-0000-0000-00006B100000}"/>
    <cellStyle name="Comma 5 4 2 5 3" xfId="2016" xr:uid="{00000000-0005-0000-0000-00006C100000}"/>
    <cellStyle name="Comma 5 4 2 5 3 2" xfId="4691" xr:uid="{00000000-0005-0000-0000-00006D100000}"/>
    <cellStyle name="Comma 5 4 2 5 4" xfId="2017" xr:uid="{00000000-0005-0000-0000-00006E100000}"/>
    <cellStyle name="Comma 5 4 2 5 4 2" xfId="4692" xr:uid="{00000000-0005-0000-0000-00006F100000}"/>
    <cellStyle name="Comma 5 4 2 5 5" xfId="4688" xr:uid="{00000000-0005-0000-0000-000070100000}"/>
    <cellStyle name="Comma 5 4 2 6" xfId="2018" xr:uid="{00000000-0005-0000-0000-000071100000}"/>
    <cellStyle name="Comma 5 4 2 6 2" xfId="2019" xr:uid="{00000000-0005-0000-0000-000072100000}"/>
    <cellStyle name="Comma 5 4 2 6 2 2" xfId="4694" xr:uid="{00000000-0005-0000-0000-000073100000}"/>
    <cellStyle name="Comma 5 4 2 6 3" xfId="2020" xr:uid="{00000000-0005-0000-0000-000074100000}"/>
    <cellStyle name="Comma 5 4 2 6 3 2" xfId="4695" xr:uid="{00000000-0005-0000-0000-000075100000}"/>
    <cellStyle name="Comma 5 4 2 6 4" xfId="4693" xr:uid="{00000000-0005-0000-0000-000076100000}"/>
    <cellStyle name="Comma 5 4 2 7" xfId="2021" xr:uid="{00000000-0005-0000-0000-000077100000}"/>
    <cellStyle name="Comma 5 4 2 7 2" xfId="2022" xr:uid="{00000000-0005-0000-0000-000078100000}"/>
    <cellStyle name="Comma 5 4 2 7 2 2" xfId="4697" xr:uid="{00000000-0005-0000-0000-000079100000}"/>
    <cellStyle name="Comma 5 4 2 7 3" xfId="4696" xr:uid="{00000000-0005-0000-0000-00007A100000}"/>
    <cellStyle name="Comma 5 4 2 8" xfId="2023" xr:uid="{00000000-0005-0000-0000-00007B100000}"/>
    <cellStyle name="Comma 5 4 2 8 2" xfId="4698" xr:uid="{00000000-0005-0000-0000-00007C100000}"/>
    <cellStyle name="Comma 5 4 2 9" xfId="2024" xr:uid="{00000000-0005-0000-0000-00007D100000}"/>
    <cellStyle name="Comma 5 4 2 9 2" xfId="4699" xr:uid="{00000000-0005-0000-0000-00007E100000}"/>
    <cellStyle name="Comma 5 4 3" xfId="2025" xr:uid="{00000000-0005-0000-0000-00007F100000}"/>
    <cellStyle name="Comma 5 4 3 2" xfId="2026" xr:uid="{00000000-0005-0000-0000-000080100000}"/>
    <cellStyle name="Comma 5 4 3 2 2" xfId="2027" xr:uid="{00000000-0005-0000-0000-000081100000}"/>
    <cellStyle name="Comma 5 4 3 2 2 2" xfId="4702" xr:uid="{00000000-0005-0000-0000-000082100000}"/>
    <cellStyle name="Comma 5 4 3 2 3" xfId="4701" xr:uid="{00000000-0005-0000-0000-000083100000}"/>
    <cellStyle name="Comma 5 4 3 3" xfId="2028" xr:uid="{00000000-0005-0000-0000-000084100000}"/>
    <cellStyle name="Comma 5 4 3 3 2" xfId="4703" xr:uid="{00000000-0005-0000-0000-000085100000}"/>
    <cellStyle name="Comma 5 4 3 4" xfId="2029" xr:uid="{00000000-0005-0000-0000-000086100000}"/>
    <cellStyle name="Comma 5 4 3 4 2" xfId="4704" xr:uid="{00000000-0005-0000-0000-000087100000}"/>
    <cellStyle name="Comma 5 4 3 5" xfId="4700" xr:uid="{00000000-0005-0000-0000-000088100000}"/>
    <cellStyle name="Comma 5 4 4" xfId="2030" xr:uid="{00000000-0005-0000-0000-000089100000}"/>
    <cellStyle name="Comma 5 4 4 2" xfId="2031" xr:uid="{00000000-0005-0000-0000-00008A100000}"/>
    <cellStyle name="Comma 5 4 4 2 2" xfId="2032" xr:uid="{00000000-0005-0000-0000-00008B100000}"/>
    <cellStyle name="Comma 5 4 4 2 2 2" xfId="4707" xr:uid="{00000000-0005-0000-0000-00008C100000}"/>
    <cellStyle name="Comma 5 4 4 2 3" xfId="4706" xr:uid="{00000000-0005-0000-0000-00008D100000}"/>
    <cellStyle name="Comma 5 4 4 3" xfId="2033" xr:uid="{00000000-0005-0000-0000-00008E100000}"/>
    <cellStyle name="Comma 5 4 4 3 2" xfId="4708" xr:uid="{00000000-0005-0000-0000-00008F100000}"/>
    <cellStyle name="Comma 5 4 4 4" xfId="2034" xr:uid="{00000000-0005-0000-0000-000090100000}"/>
    <cellStyle name="Comma 5 4 4 4 2" xfId="4709" xr:uid="{00000000-0005-0000-0000-000091100000}"/>
    <cellStyle name="Comma 5 4 4 5" xfId="4705" xr:uid="{00000000-0005-0000-0000-000092100000}"/>
    <cellStyle name="Comma 5 4 5" xfId="2035" xr:uid="{00000000-0005-0000-0000-000093100000}"/>
    <cellStyle name="Comma 5 4 5 2" xfId="2036" xr:uid="{00000000-0005-0000-0000-000094100000}"/>
    <cellStyle name="Comma 5 4 5 2 2" xfId="2037" xr:uid="{00000000-0005-0000-0000-000095100000}"/>
    <cellStyle name="Comma 5 4 5 2 2 2" xfId="4712" xr:uid="{00000000-0005-0000-0000-000096100000}"/>
    <cellStyle name="Comma 5 4 5 2 3" xfId="4711" xr:uid="{00000000-0005-0000-0000-000097100000}"/>
    <cellStyle name="Comma 5 4 5 3" xfId="2038" xr:uid="{00000000-0005-0000-0000-000098100000}"/>
    <cellStyle name="Comma 5 4 5 3 2" xfId="4713" xr:uid="{00000000-0005-0000-0000-000099100000}"/>
    <cellStyle name="Comma 5 4 5 4" xfId="2039" xr:uid="{00000000-0005-0000-0000-00009A100000}"/>
    <cellStyle name="Comma 5 4 5 4 2" xfId="4714" xr:uid="{00000000-0005-0000-0000-00009B100000}"/>
    <cellStyle name="Comma 5 4 5 5" xfId="4710" xr:uid="{00000000-0005-0000-0000-00009C100000}"/>
    <cellStyle name="Comma 5 4 6" xfId="2040" xr:uid="{00000000-0005-0000-0000-00009D100000}"/>
    <cellStyle name="Comma 5 4 6 2" xfId="2041" xr:uid="{00000000-0005-0000-0000-00009E100000}"/>
    <cellStyle name="Comma 5 4 6 2 2" xfId="2042" xr:uid="{00000000-0005-0000-0000-00009F100000}"/>
    <cellStyle name="Comma 5 4 6 2 2 2" xfId="4717" xr:uid="{00000000-0005-0000-0000-0000A0100000}"/>
    <cellStyle name="Comma 5 4 6 2 3" xfId="4716" xr:uid="{00000000-0005-0000-0000-0000A1100000}"/>
    <cellStyle name="Comma 5 4 6 3" xfId="2043" xr:uid="{00000000-0005-0000-0000-0000A2100000}"/>
    <cellStyle name="Comma 5 4 6 3 2" xfId="4718" xr:uid="{00000000-0005-0000-0000-0000A3100000}"/>
    <cellStyle name="Comma 5 4 6 4" xfId="2044" xr:uid="{00000000-0005-0000-0000-0000A4100000}"/>
    <cellStyle name="Comma 5 4 6 4 2" xfId="4719" xr:uid="{00000000-0005-0000-0000-0000A5100000}"/>
    <cellStyle name="Comma 5 4 6 5" xfId="4715" xr:uid="{00000000-0005-0000-0000-0000A6100000}"/>
    <cellStyle name="Comma 5 4 7" xfId="2045" xr:uid="{00000000-0005-0000-0000-0000A7100000}"/>
    <cellStyle name="Comma 5 4 7 2" xfId="2046" xr:uid="{00000000-0005-0000-0000-0000A8100000}"/>
    <cellStyle name="Comma 5 4 7 2 2" xfId="4721" xr:uid="{00000000-0005-0000-0000-0000A9100000}"/>
    <cellStyle name="Comma 5 4 7 3" xfId="2047" xr:uid="{00000000-0005-0000-0000-0000AA100000}"/>
    <cellStyle name="Comma 5 4 7 3 2" xfId="4722" xr:uid="{00000000-0005-0000-0000-0000AB100000}"/>
    <cellStyle name="Comma 5 4 7 4" xfId="4720" xr:uid="{00000000-0005-0000-0000-0000AC100000}"/>
    <cellStyle name="Comma 5 4 8" xfId="2048" xr:uid="{00000000-0005-0000-0000-0000AD100000}"/>
    <cellStyle name="Comma 5 4 8 2" xfId="2049" xr:uid="{00000000-0005-0000-0000-0000AE100000}"/>
    <cellStyle name="Comma 5 4 8 2 2" xfId="4724" xr:uid="{00000000-0005-0000-0000-0000AF100000}"/>
    <cellStyle name="Comma 5 4 8 3" xfId="4723" xr:uid="{00000000-0005-0000-0000-0000B0100000}"/>
    <cellStyle name="Comma 5 4 9" xfId="2050" xr:uid="{00000000-0005-0000-0000-0000B1100000}"/>
    <cellStyle name="Comma 5 4 9 2" xfId="4725" xr:uid="{00000000-0005-0000-0000-0000B2100000}"/>
    <cellStyle name="Comma 5 5" xfId="2051" xr:uid="{00000000-0005-0000-0000-0000B3100000}"/>
    <cellStyle name="Comma 5 5 10" xfId="4726" xr:uid="{00000000-0005-0000-0000-0000B4100000}"/>
    <cellStyle name="Comma 5 5 2" xfId="2052" xr:uid="{00000000-0005-0000-0000-0000B5100000}"/>
    <cellStyle name="Comma 5 5 2 2" xfId="2053" xr:uid="{00000000-0005-0000-0000-0000B6100000}"/>
    <cellStyle name="Comma 5 5 2 2 2" xfId="2054" xr:uid="{00000000-0005-0000-0000-0000B7100000}"/>
    <cellStyle name="Comma 5 5 2 2 2 2" xfId="4729" xr:uid="{00000000-0005-0000-0000-0000B8100000}"/>
    <cellStyle name="Comma 5 5 2 2 3" xfId="4728" xr:uid="{00000000-0005-0000-0000-0000B9100000}"/>
    <cellStyle name="Comma 5 5 2 3" xfId="2055" xr:uid="{00000000-0005-0000-0000-0000BA100000}"/>
    <cellStyle name="Comma 5 5 2 3 2" xfId="4730" xr:uid="{00000000-0005-0000-0000-0000BB100000}"/>
    <cellStyle name="Comma 5 5 2 4" xfId="2056" xr:uid="{00000000-0005-0000-0000-0000BC100000}"/>
    <cellStyle name="Comma 5 5 2 4 2" xfId="4731" xr:uid="{00000000-0005-0000-0000-0000BD100000}"/>
    <cellStyle name="Comma 5 5 2 5" xfId="4727" xr:uid="{00000000-0005-0000-0000-0000BE100000}"/>
    <cellStyle name="Comma 5 5 3" xfId="2057" xr:uid="{00000000-0005-0000-0000-0000BF100000}"/>
    <cellStyle name="Comma 5 5 3 2" xfId="2058" xr:uid="{00000000-0005-0000-0000-0000C0100000}"/>
    <cellStyle name="Comma 5 5 3 2 2" xfId="2059" xr:uid="{00000000-0005-0000-0000-0000C1100000}"/>
    <cellStyle name="Comma 5 5 3 2 2 2" xfId="4734" xr:uid="{00000000-0005-0000-0000-0000C2100000}"/>
    <cellStyle name="Comma 5 5 3 2 3" xfId="4733" xr:uid="{00000000-0005-0000-0000-0000C3100000}"/>
    <cellStyle name="Comma 5 5 3 3" xfId="2060" xr:uid="{00000000-0005-0000-0000-0000C4100000}"/>
    <cellStyle name="Comma 5 5 3 3 2" xfId="4735" xr:uid="{00000000-0005-0000-0000-0000C5100000}"/>
    <cellStyle name="Comma 5 5 3 4" xfId="2061" xr:uid="{00000000-0005-0000-0000-0000C6100000}"/>
    <cellStyle name="Comma 5 5 3 4 2" xfId="4736" xr:uid="{00000000-0005-0000-0000-0000C7100000}"/>
    <cellStyle name="Comma 5 5 3 5" xfId="4732" xr:uid="{00000000-0005-0000-0000-0000C8100000}"/>
    <cellStyle name="Comma 5 5 4" xfId="2062" xr:uid="{00000000-0005-0000-0000-0000C9100000}"/>
    <cellStyle name="Comma 5 5 4 2" xfId="2063" xr:uid="{00000000-0005-0000-0000-0000CA100000}"/>
    <cellStyle name="Comma 5 5 4 2 2" xfId="2064" xr:uid="{00000000-0005-0000-0000-0000CB100000}"/>
    <cellStyle name="Comma 5 5 4 2 2 2" xfId="4739" xr:uid="{00000000-0005-0000-0000-0000CC100000}"/>
    <cellStyle name="Comma 5 5 4 2 3" xfId="4738" xr:uid="{00000000-0005-0000-0000-0000CD100000}"/>
    <cellStyle name="Comma 5 5 4 3" xfId="2065" xr:uid="{00000000-0005-0000-0000-0000CE100000}"/>
    <cellStyle name="Comma 5 5 4 3 2" xfId="4740" xr:uid="{00000000-0005-0000-0000-0000CF100000}"/>
    <cellStyle name="Comma 5 5 4 4" xfId="2066" xr:uid="{00000000-0005-0000-0000-0000D0100000}"/>
    <cellStyle name="Comma 5 5 4 4 2" xfId="4741" xr:uid="{00000000-0005-0000-0000-0000D1100000}"/>
    <cellStyle name="Comma 5 5 4 5" xfId="4737" xr:uid="{00000000-0005-0000-0000-0000D2100000}"/>
    <cellStyle name="Comma 5 5 5" xfId="2067" xr:uid="{00000000-0005-0000-0000-0000D3100000}"/>
    <cellStyle name="Comma 5 5 5 2" xfId="2068" xr:uid="{00000000-0005-0000-0000-0000D4100000}"/>
    <cellStyle name="Comma 5 5 5 2 2" xfId="2069" xr:uid="{00000000-0005-0000-0000-0000D5100000}"/>
    <cellStyle name="Comma 5 5 5 2 2 2" xfId="4744" xr:uid="{00000000-0005-0000-0000-0000D6100000}"/>
    <cellStyle name="Comma 5 5 5 2 3" xfId="4743" xr:uid="{00000000-0005-0000-0000-0000D7100000}"/>
    <cellStyle name="Comma 5 5 5 3" xfId="2070" xr:uid="{00000000-0005-0000-0000-0000D8100000}"/>
    <cellStyle name="Comma 5 5 5 3 2" xfId="4745" xr:uid="{00000000-0005-0000-0000-0000D9100000}"/>
    <cellStyle name="Comma 5 5 5 4" xfId="2071" xr:uid="{00000000-0005-0000-0000-0000DA100000}"/>
    <cellStyle name="Comma 5 5 5 4 2" xfId="4746" xr:uid="{00000000-0005-0000-0000-0000DB100000}"/>
    <cellStyle name="Comma 5 5 5 5" xfId="4742" xr:uid="{00000000-0005-0000-0000-0000DC100000}"/>
    <cellStyle name="Comma 5 5 6" xfId="2072" xr:uid="{00000000-0005-0000-0000-0000DD100000}"/>
    <cellStyle name="Comma 5 5 6 2" xfId="2073" xr:uid="{00000000-0005-0000-0000-0000DE100000}"/>
    <cellStyle name="Comma 5 5 6 2 2" xfId="4748" xr:uid="{00000000-0005-0000-0000-0000DF100000}"/>
    <cellStyle name="Comma 5 5 6 3" xfId="2074" xr:uid="{00000000-0005-0000-0000-0000E0100000}"/>
    <cellStyle name="Comma 5 5 6 3 2" xfId="4749" xr:uid="{00000000-0005-0000-0000-0000E1100000}"/>
    <cellStyle name="Comma 5 5 6 4" xfId="4747" xr:uid="{00000000-0005-0000-0000-0000E2100000}"/>
    <cellStyle name="Comma 5 5 7" xfId="2075" xr:uid="{00000000-0005-0000-0000-0000E3100000}"/>
    <cellStyle name="Comma 5 5 7 2" xfId="2076" xr:uid="{00000000-0005-0000-0000-0000E4100000}"/>
    <cellStyle name="Comma 5 5 7 2 2" xfId="4751" xr:uid="{00000000-0005-0000-0000-0000E5100000}"/>
    <cellStyle name="Comma 5 5 7 3" xfId="4750" xr:uid="{00000000-0005-0000-0000-0000E6100000}"/>
    <cellStyle name="Comma 5 5 8" xfId="2077" xr:uid="{00000000-0005-0000-0000-0000E7100000}"/>
    <cellStyle name="Comma 5 5 8 2" xfId="4752" xr:uid="{00000000-0005-0000-0000-0000E8100000}"/>
    <cellStyle name="Comma 5 5 9" xfId="2078" xr:uid="{00000000-0005-0000-0000-0000E9100000}"/>
    <cellStyle name="Comma 5 5 9 2" xfId="4753" xr:uid="{00000000-0005-0000-0000-0000EA100000}"/>
    <cellStyle name="Comma 5 6" xfId="2079" xr:uid="{00000000-0005-0000-0000-0000EB100000}"/>
    <cellStyle name="Comma 5 6 2" xfId="2080" xr:uid="{00000000-0005-0000-0000-0000EC100000}"/>
    <cellStyle name="Comma 5 6 2 2" xfId="2081" xr:uid="{00000000-0005-0000-0000-0000ED100000}"/>
    <cellStyle name="Comma 5 6 2 2 2" xfId="4756" xr:uid="{00000000-0005-0000-0000-0000EE100000}"/>
    <cellStyle name="Comma 5 6 2 3" xfId="4755" xr:uid="{00000000-0005-0000-0000-0000EF100000}"/>
    <cellStyle name="Comma 5 6 3" xfId="2082" xr:uid="{00000000-0005-0000-0000-0000F0100000}"/>
    <cellStyle name="Comma 5 6 3 2" xfId="4757" xr:uid="{00000000-0005-0000-0000-0000F1100000}"/>
    <cellStyle name="Comma 5 6 4" xfId="2083" xr:uid="{00000000-0005-0000-0000-0000F2100000}"/>
    <cellStyle name="Comma 5 6 4 2" xfId="4758" xr:uid="{00000000-0005-0000-0000-0000F3100000}"/>
    <cellStyle name="Comma 5 6 5" xfId="4754" xr:uid="{00000000-0005-0000-0000-0000F4100000}"/>
    <cellStyle name="Comma 5 7" xfId="2084" xr:uid="{00000000-0005-0000-0000-0000F5100000}"/>
    <cellStyle name="Comma 5 7 2" xfId="2085" xr:uid="{00000000-0005-0000-0000-0000F6100000}"/>
    <cellStyle name="Comma 5 7 2 2" xfId="2086" xr:uid="{00000000-0005-0000-0000-0000F7100000}"/>
    <cellStyle name="Comma 5 7 2 2 2" xfId="4761" xr:uid="{00000000-0005-0000-0000-0000F8100000}"/>
    <cellStyle name="Comma 5 7 2 3" xfId="4760" xr:uid="{00000000-0005-0000-0000-0000F9100000}"/>
    <cellStyle name="Comma 5 7 3" xfId="2087" xr:uid="{00000000-0005-0000-0000-0000FA100000}"/>
    <cellStyle name="Comma 5 7 3 2" xfId="4762" xr:uid="{00000000-0005-0000-0000-0000FB100000}"/>
    <cellStyle name="Comma 5 7 4" xfId="2088" xr:uid="{00000000-0005-0000-0000-0000FC100000}"/>
    <cellStyle name="Comma 5 7 4 2" xfId="4763" xr:uid="{00000000-0005-0000-0000-0000FD100000}"/>
    <cellStyle name="Comma 5 7 5" xfId="4759" xr:uid="{00000000-0005-0000-0000-0000FE100000}"/>
    <cellStyle name="Comma 5 8" xfId="2089" xr:uid="{00000000-0005-0000-0000-0000FF100000}"/>
    <cellStyle name="Comma 5 8 2" xfId="2090" xr:uid="{00000000-0005-0000-0000-000000110000}"/>
    <cellStyle name="Comma 5 8 2 2" xfId="2091" xr:uid="{00000000-0005-0000-0000-000001110000}"/>
    <cellStyle name="Comma 5 8 2 2 2" xfId="4766" xr:uid="{00000000-0005-0000-0000-000002110000}"/>
    <cellStyle name="Comma 5 8 2 3" xfId="4765" xr:uid="{00000000-0005-0000-0000-000003110000}"/>
    <cellStyle name="Comma 5 8 3" xfId="2092" xr:uid="{00000000-0005-0000-0000-000004110000}"/>
    <cellStyle name="Comma 5 8 3 2" xfId="4767" xr:uid="{00000000-0005-0000-0000-000005110000}"/>
    <cellStyle name="Comma 5 8 4" xfId="2093" xr:uid="{00000000-0005-0000-0000-000006110000}"/>
    <cellStyle name="Comma 5 8 4 2" xfId="4768" xr:uid="{00000000-0005-0000-0000-000007110000}"/>
    <cellStyle name="Comma 5 8 5" xfId="4764" xr:uid="{00000000-0005-0000-0000-000008110000}"/>
    <cellStyle name="Comma 5 9" xfId="2094" xr:uid="{00000000-0005-0000-0000-000009110000}"/>
    <cellStyle name="Comma 5 9 2" xfId="2095" xr:uid="{00000000-0005-0000-0000-00000A110000}"/>
    <cellStyle name="Comma 5 9 2 2" xfId="2096" xr:uid="{00000000-0005-0000-0000-00000B110000}"/>
    <cellStyle name="Comma 5 9 2 2 2" xfId="4771" xr:uid="{00000000-0005-0000-0000-00000C110000}"/>
    <cellStyle name="Comma 5 9 2 3" xfId="4770" xr:uid="{00000000-0005-0000-0000-00000D110000}"/>
    <cellStyle name="Comma 5 9 3" xfId="2097" xr:uid="{00000000-0005-0000-0000-00000E110000}"/>
    <cellStyle name="Comma 5 9 3 2" xfId="4772" xr:uid="{00000000-0005-0000-0000-00000F110000}"/>
    <cellStyle name="Comma 5 9 4" xfId="2098" xr:uid="{00000000-0005-0000-0000-000010110000}"/>
    <cellStyle name="Comma 5 9 4 2" xfId="4773" xr:uid="{00000000-0005-0000-0000-000011110000}"/>
    <cellStyle name="Comma 5 9 5" xfId="4769" xr:uid="{00000000-0005-0000-0000-000012110000}"/>
    <cellStyle name="Comma 6" xfId="2099" xr:uid="{00000000-0005-0000-0000-000013110000}"/>
    <cellStyle name="Comma 6 10" xfId="2100" xr:uid="{00000000-0005-0000-0000-000014110000}"/>
    <cellStyle name="Comma 6 10 2" xfId="2101" xr:uid="{00000000-0005-0000-0000-000015110000}"/>
    <cellStyle name="Comma 6 10 2 2" xfId="4776" xr:uid="{00000000-0005-0000-0000-000016110000}"/>
    <cellStyle name="Comma 6 10 3" xfId="2102" xr:uid="{00000000-0005-0000-0000-000017110000}"/>
    <cellStyle name="Comma 6 10 3 2" xfId="4777" xr:uid="{00000000-0005-0000-0000-000018110000}"/>
    <cellStyle name="Comma 6 10 4" xfId="4775" xr:uid="{00000000-0005-0000-0000-000019110000}"/>
    <cellStyle name="Comma 6 11" xfId="2103" xr:uid="{00000000-0005-0000-0000-00001A110000}"/>
    <cellStyle name="Comma 6 11 2" xfId="2104" xr:uid="{00000000-0005-0000-0000-00001B110000}"/>
    <cellStyle name="Comma 6 11 2 2" xfId="4779" xr:uid="{00000000-0005-0000-0000-00001C110000}"/>
    <cellStyle name="Comma 6 11 3" xfId="4778" xr:uid="{00000000-0005-0000-0000-00001D110000}"/>
    <cellStyle name="Comma 6 12" xfId="2105" xr:uid="{00000000-0005-0000-0000-00001E110000}"/>
    <cellStyle name="Comma 6 12 2" xfId="4780" xr:uid="{00000000-0005-0000-0000-00001F110000}"/>
    <cellStyle name="Comma 6 13" xfId="2106" xr:uid="{00000000-0005-0000-0000-000020110000}"/>
    <cellStyle name="Comma 6 13 2" xfId="4781" xr:uid="{00000000-0005-0000-0000-000021110000}"/>
    <cellStyle name="Comma 6 14" xfId="4774" xr:uid="{00000000-0005-0000-0000-000022110000}"/>
    <cellStyle name="Comma 6 2" xfId="2107" xr:uid="{00000000-0005-0000-0000-000023110000}"/>
    <cellStyle name="Comma 6 2 10" xfId="2108" xr:uid="{00000000-0005-0000-0000-000024110000}"/>
    <cellStyle name="Comma 6 2 10 2" xfId="4783" xr:uid="{00000000-0005-0000-0000-000025110000}"/>
    <cellStyle name="Comma 6 2 11" xfId="4782" xr:uid="{00000000-0005-0000-0000-000026110000}"/>
    <cellStyle name="Comma 6 2 2" xfId="2109" xr:uid="{00000000-0005-0000-0000-000027110000}"/>
    <cellStyle name="Comma 6 2 2 10" xfId="4784" xr:uid="{00000000-0005-0000-0000-000028110000}"/>
    <cellStyle name="Comma 6 2 2 2" xfId="2110" xr:uid="{00000000-0005-0000-0000-000029110000}"/>
    <cellStyle name="Comma 6 2 2 2 2" xfId="2111" xr:uid="{00000000-0005-0000-0000-00002A110000}"/>
    <cellStyle name="Comma 6 2 2 2 2 2" xfId="2112" xr:uid="{00000000-0005-0000-0000-00002B110000}"/>
    <cellStyle name="Comma 6 2 2 2 2 2 2" xfId="4787" xr:uid="{00000000-0005-0000-0000-00002C110000}"/>
    <cellStyle name="Comma 6 2 2 2 2 3" xfId="4786" xr:uid="{00000000-0005-0000-0000-00002D110000}"/>
    <cellStyle name="Comma 6 2 2 2 3" xfId="2113" xr:uid="{00000000-0005-0000-0000-00002E110000}"/>
    <cellStyle name="Comma 6 2 2 2 3 2" xfId="4788" xr:uid="{00000000-0005-0000-0000-00002F110000}"/>
    <cellStyle name="Comma 6 2 2 2 4" xfId="2114" xr:uid="{00000000-0005-0000-0000-000030110000}"/>
    <cellStyle name="Comma 6 2 2 2 4 2" xfId="4789" xr:uid="{00000000-0005-0000-0000-000031110000}"/>
    <cellStyle name="Comma 6 2 2 2 5" xfId="4785" xr:uid="{00000000-0005-0000-0000-000032110000}"/>
    <cellStyle name="Comma 6 2 2 3" xfId="2115" xr:uid="{00000000-0005-0000-0000-000033110000}"/>
    <cellStyle name="Comma 6 2 2 3 2" xfId="2116" xr:uid="{00000000-0005-0000-0000-000034110000}"/>
    <cellStyle name="Comma 6 2 2 3 2 2" xfId="2117" xr:uid="{00000000-0005-0000-0000-000035110000}"/>
    <cellStyle name="Comma 6 2 2 3 2 2 2" xfId="4792" xr:uid="{00000000-0005-0000-0000-000036110000}"/>
    <cellStyle name="Comma 6 2 2 3 2 3" xfId="4791" xr:uid="{00000000-0005-0000-0000-000037110000}"/>
    <cellStyle name="Comma 6 2 2 3 3" xfId="2118" xr:uid="{00000000-0005-0000-0000-000038110000}"/>
    <cellStyle name="Comma 6 2 2 3 3 2" xfId="4793" xr:uid="{00000000-0005-0000-0000-000039110000}"/>
    <cellStyle name="Comma 6 2 2 3 4" xfId="2119" xr:uid="{00000000-0005-0000-0000-00003A110000}"/>
    <cellStyle name="Comma 6 2 2 3 4 2" xfId="4794" xr:uid="{00000000-0005-0000-0000-00003B110000}"/>
    <cellStyle name="Comma 6 2 2 3 5" xfId="4790" xr:uid="{00000000-0005-0000-0000-00003C110000}"/>
    <cellStyle name="Comma 6 2 2 4" xfId="2120" xr:uid="{00000000-0005-0000-0000-00003D110000}"/>
    <cellStyle name="Comma 6 2 2 4 2" xfId="2121" xr:uid="{00000000-0005-0000-0000-00003E110000}"/>
    <cellStyle name="Comma 6 2 2 4 2 2" xfId="2122" xr:uid="{00000000-0005-0000-0000-00003F110000}"/>
    <cellStyle name="Comma 6 2 2 4 2 2 2" xfId="4797" xr:uid="{00000000-0005-0000-0000-000040110000}"/>
    <cellStyle name="Comma 6 2 2 4 2 3" xfId="4796" xr:uid="{00000000-0005-0000-0000-000041110000}"/>
    <cellStyle name="Comma 6 2 2 4 3" xfId="2123" xr:uid="{00000000-0005-0000-0000-000042110000}"/>
    <cellStyle name="Comma 6 2 2 4 3 2" xfId="4798" xr:uid="{00000000-0005-0000-0000-000043110000}"/>
    <cellStyle name="Comma 6 2 2 4 4" xfId="2124" xr:uid="{00000000-0005-0000-0000-000044110000}"/>
    <cellStyle name="Comma 6 2 2 4 4 2" xfId="4799" xr:uid="{00000000-0005-0000-0000-000045110000}"/>
    <cellStyle name="Comma 6 2 2 4 5" xfId="4795" xr:uid="{00000000-0005-0000-0000-000046110000}"/>
    <cellStyle name="Comma 6 2 2 5" xfId="2125" xr:uid="{00000000-0005-0000-0000-000047110000}"/>
    <cellStyle name="Comma 6 2 2 5 2" xfId="2126" xr:uid="{00000000-0005-0000-0000-000048110000}"/>
    <cellStyle name="Comma 6 2 2 5 2 2" xfId="2127" xr:uid="{00000000-0005-0000-0000-000049110000}"/>
    <cellStyle name="Comma 6 2 2 5 2 2 2" xfId="4802" xr:uid="{00000000-0005-0000-0000-00004A110000}"/>
    <cellStyle name="Comma 6 2 2 5 2 3" xfId="4801" xr:uid="{00000000-0005-0000-0000-00004B110000}"/>
    <cellStyle name="Comma 6 2 2 5 3" xfId="2128" xr:uid="{00000000-0005-0000-0000-00004C110000}"/>
    <cellStyle name="Comma 6 2 2 5 3 2" xfId="4803" xr:uid="{00000000-0005-0000-0000-00004D110000}"/>
    <cellStyle name="Comma 6 2 2 5 4" xfId="2129" xr:uid="{00000000-0005-0000-0000-00004E110000}"/>
    <cellStyle name="Comma 6 2 2 5 4 2" xfId="4804" xr:uid="{00000000-0005-0000-0000-00004F110000}"/>
    <cellStyle name="Comma 6 2 2 5 5" xfId="4800" xr:uid="{00000000-0005-0000-0000-000050110000}"/>
    <cellStyle name="Comma 6 2 2 6" xfId="2130" xr:uid="{00000000-0005-0000-0000-000051110000}"/>
    <cellStyle name="Comma 6 2 2 6 2" xfId="2131" xr:uid="{00000000-0005-0000-0000-000052110000}"/>
    <cellStyle name="Comma 6 2 2 6 2 2" xfId="4806" xr:uid="{00000000-0005-0000-0000-000053110000}"/>
    <cellStyle name="Comma 6 2 2 6 3" xfId="2132" xr:uid="{00000000-0005-0000-0000-000054110000}"/>
    <cellStyle name="Comma 6 2 2 6 3 2" xfId="4807" xr:uid="{00000000-0005-0000-0000-000055110000}"/>
    <cellStyle name="Comma 6 2 2 6 4" xfId="4805" xr:uid="{00000000-0005-0000-0000-000056110000}"/>
    <cellStyle name="Comma 6 2 2 7" xfId="2133" xr:uid="{00000000-0005-0000-0000-000057110000}"/>
    <cellStyle name="Comma 6 2 2 7 2" xfId="2134" xr:uid="{00000000-0005-0000-0000-000058110000}"/>
    <cellStyle name="Comma 6 2 2 7 2 2" xfId="4809" xr:uid="{00000000-0005-0000-0000-000059110000}"/>
    <cellStyle name="Comma 6 2 2 7 3" xfId="4808" xr:uid="{00000000-0005-0000-0000-00005A110000}"/>
    <cellStyle name="Comma 6 2 2 8" xfId="2135" xr:uid="{00000000-0005-0000-0000-00005B110000}"/>
    <cellStyle name="Comma 6 2 2 8 2" xfId="4810" xr:uid="{00000000-0005-0000-0000-00005C110000}"/>
    <cellStyle name="Comma 6 2 2 9" xfId="2136" xr:uid="{00000000-0005-0000-0000-00005D110000}"/>
    <cellStyle name="Comma 6 2 2 9 2" xfId="4811" xr:uid="{00000000-0005-0000-0000-00005E110000}"/>
    <cellStyle name="Comma 6 2 3" xfId="2137" xr:uid="{00000000-0005-0000-0000-00005F110000}"/>
    <cellStyle name="Comma 6 2 3 2" xfId="2138" xr:uid="{00000000-0005-0000-0000-000060110000}"/>
    <cellStyle name="Comma 6 2 3 2 2" xfId="2139" xr:uid="{00000000-0005-0000-0000-000061110000}"/>
    <cellStyle name="Comma 6 2 3 2 2 2" xfId="4814" xr:uid="{00000000-0005-0000-0000-000062110000}"/>
    <cellStyle name="Comma 6 2 3 2 3" xfId="4813" xr:uid="{00000000-0005-0000-0000-000063110000}"/>
    <cellStyle name="Comma 6 2 3 3" xfId="2140" xr:uid="{00000000-0005-0000-0000-000064110000}"/>
    <cellStyle name="Comma 6 2 3 3 2" xfId="4815" xr:uid="{00000000-0005-0000-0000-000065110000}"/>
    <cellStyle name="Comma 6 2 3 4" xfId="2141" xr:uid="{00000000-0005-0000-0000-000066110000}"/>
    <cellStyle name="Comma 6 2 3 4 2" xfId="4816" xr:uid="{00000000-0005-0000-0000-000067110000}"/>
    <cellStyle name="Comma 6 2 3 5" xfId="4812" xr:uid="{00000000-0005-0000-0000-000068110000}"/>
    <cellStyle name="Comma 6 2 4" xfId="2142" xr:uid="{00000000-0005-0000-0000-000069110000}"/>
    <cellStyle name="Comma 6 2 4 2" xfId="2143" xr:uid="{00000000-0005-0000-0000-00006A110000}"/>
    <cellStyle name="Comma 6 2 4 2 2" xfId="2144" xr:uid="{00000000-0005-0000-0000-00006B110000}"/>
    <cellStyle name="Comma 6 2 4 2 2 2" xfId="4819" xr:uid="{00000000-0005-0000-0000-00006C110000}"/>
    <cellStyle name="Comma 6 2 4 2 3" xfId="4818" xr:uid="{00000000-0005-0000-0000-00006D110000}"/>
    <cellStyle name="Comma 6 2 4 3" xfId="2145" xr:uid="{00000000-0005-0000-0000-00006E110000}"/>
    <cellStyle name="Comma 6 2 4 3 2" xfId="4820" xr:uid="{00000000-0005-0000-0000-00006F110000}"/>
    <cellStyle name="Comma 6 2 4 4" xfId="2146" xr:uid="{00000000-0005-0000-0000-000070110000}"/>
    <cellStyle name="Comma 6 2 4 4 2" xfId="4821" xr:uid="{00000000-0005-0000-0000-000071110000}"/>
    <cellStyle name="Comma 6 2 4 5" xfId="4817" xr:uid="{00000000-0005-0000-0000-000072110000}"/>
    <cellStyle name="Comma 6 2 5" xfId="2147" xr:uid="{00000000-0005-0000-0000-000073110000}"/>
    <cellStyle name="Comma 6 2 5 2" xfId="2148" xr:uid="{00000000-0005-0000-0000-000074110000}"/>
    <cellStyle name="Comma 6 2 5 2 2" xfId="2149" xr:uid="{00000000-0005-0000-0000-000075110000}"/>
    <cellStyle name="Comma 6 2 5 2 2 2" xfId="4824" xr:uid="{00000000-0005-0000-0000-000076110000}"/>
    <cellStyle name="Comma 6 2 5 2 3" xfId="4823" xr:uid="{00000000-0005-0000-0000-000077110000}"/>
    <cellStyle name="Comma 6 2 5 3" xfId="2150" xr:uid="{00000000-0005-0000-0000-000078110000}"/>
    <cellStyle name="Comma 6 2 5 3 2" xfId="4825" xr:uid="{00000000-0005-0000-0000-000079110000}"/>
    <cellStyle name="Comma 6 2 5 4" xfId="2151" xr:uid="{00000000-0005-0000-0000-00007A110000}"/>
    <cellStyle name="Comma 6 2 5 4 2" xfId="4826" xr:uid="{00000000-0005-0000-0000-00007B110000}"/>
    <cellStyle name="Comma 6 2 5 5" xfId="4822" xr:uid="{00000000-0005-0000-0000-00007C110000}"/>
    <cellStyle name="Comma 6 2 6" xfId="2152" xr:uid="{00000000-0005-0000-0000-00007D110000}"/>
    <cellStyle name="Comma 6 2 6 2" xfId="2153" xr:uid="{00000000-0005-0000-0000-00007E110000}"/>
    <cellStyle name="Comma 6 2 6 2 2" xfId="2154" xr:uid="{00000000-0005-0000-0000-00007F110000}"/>
    <cellStyle name="Comma 6 2 6 2 2 2" xfId="4829" xr:uid="{00000000-0005-0000-0000-000080110000}"/>
    <cellStyle name="Comma 6 2 6 2 3" xfId="4828" xr:uid="{00000000-0005-0000-0000-000081110000}"/>
    <cellStyle name="Comma 6 2 6 3" xfId="2155" xr:uid="{00000000-0005-0000-0000-000082110000}"/>
    <cellStyle name="Comma 6 2 6 3 2" xfId="4830" xr:uid="{00000000-0005-0000-0000-000083110000}"/>
    <cellStyle name="Comma 6 2 6 4" xfId="2156" xr:uid="{00000000-0005-0000-0000-000084110000}"/>
    <cellStyle name="Comma 6 2 6 4 2" xfId="4831" xr:uid="{00000000-0005-0000-0000-000085110000}"/>
    <cellStyle name="Comma 6 2 6 5" xfId="4827" xr:uid="{00000000-0005-0000-0000-000086110000}"/>
    <cellStyle name="Comma 6 2 7" xfId="2157" xr:uid="{00000000-0005-0000-0000-000087110000}"/>
    <cellStyle name="Comma 6 2 7 2" xfId="2158" xr:uid="{00000000-0005-0000-0000-000088110000}"/>
    <cellStyle name="Comma 6 2 7 2 2" xfId="4833" xr:uid="{00000000-0005-0000-0000-000089110000}"/>
    <cellStyle name="Comma 6 2 7 3" xfId="2159" xr:uid="{00000000-0005-0000-0000-00008A110000}"/>
    <cellStyle name="Comma 6 2 7 3 2" xfId="4834" xr:uid="{00000000-0005-0000-0000-00008B110000}"/>
    <cellStyle name="Comma 6 2 7 4" xfId="4832" xr:uid="{00000000-0005-0000-0000-00008C110000}"/>
    <cellStyle name="Comma 6 2 8" xfId="2160" xr:uid="{00000000-0005-0000-0000-00008D110000}"/>
    <cellStyle name="Comma 6 2 8 2" xfId="2161" xr:uid="{00000000-0005-0000-0000-00008E110000}"/>
    <cellStyle name="Comma 6 2 8 2 2" xfId="4836" xr:uid="{00000000-0005-0000-0000-00008F110000}"/>
    <cellStyle name="Comma 6 2 8 3" xfId="4835" xr:uid="{00000000-0005-0000-0000-000090110000}"/>
    <cellStyle name="Comma 6 2 9" xfId="2162" xr:uid="{00000000-0005-0000-0000-000091110000}"/>
    <cellStyle name="Comma 6 2 9 2" xfId="4837" xr:uid="{00000000-0005-0000-0000-000092110000}"/>
    <cellStyle name="Comma 6 3" xfId="2163" xr:uid="{00000000-0005-0000-0000-000093110000}"/>
    <cellStyle name="Comma 6 3 10" xfId="2164" xr:uid="{00000000-0005-0000-0000-000094110000}"/>
    <cellStyle name="Comma 6 3 10 2" xfId="4839" xr:uid="{00000000-0005-0000-0000-000095110000}"/>
    <cellStyle name="Comma 6 3 11" xfId="4838" xr:uid="{00000000-0005-0000-0000-000096110000}"/>
    <cellStyle name="Comma 6 3 2" xfId="2165" xr:uid="{00000000-0005-0000-0000-000097110000}"/>
    <cellStyle name="Comma 6 3 2 10" xfId="4840" xr:uid="{00000000-0005-0000-0000-000098110000}"/>
    <cellStyle name="Comma 6 3 2 2" xfId="2166" xr:uid="{00000000-0005-0000-0000-000099110000}"/>
    <cellStyle name="Comma 6 3 2 2 2" xfId="2167" xr:uid="{00000000-0005-0000-0000-00009A110000}"/>
    <cellStyle name="Comma 6 3 2 2 2 2" xfId="2168" xr:uid="{00000000-0005-0000-0000-00009B110000}"/>
    <cellStyle name="Comma 6 3 2 2 2 2 2" xfId="4843" xr:uid="{00000000-0005-0000-0000-00009C110000}"/>
    <cellStyle name="Comma 6 3 2 2 2 3" xfId="4842" xr:uid="{00000000-0005-0000-0000-00009D110000}"/>
    <cellStyle name="Comma 6 3 2 2 3" xfId="2169" xr:uid="{00000000-0005-0000-0000-00009E110000}"/>
    <cellStyle name="Comma 6 3 2 2 3 2" xfId="4844" xr:uid="{00000000-0005-0000-0000-00009F110000}"/>
    <cellStyle name="Comma 6 3 2 2 4" xfId="2170" xr:uid="{00000000-0005-0000-0000-0000A0110000}"/>
    <cellStyle name="Comma 6 3 2 2 4 2" xfId="4845" xr:uid="{00000000-0005-0000-0000-0000A1110000}"/>
    <cellStyle name="Comma 6 3 2 2 5" xfId="4841" xr:uid="{00000000-0005-0000-0000-0000A2110000}"/>
    <cellStyle name="Comma 6 3 2 3" xfId="2171" xr:uid="{00000000-0005-0000-0000-0000A3110000}"/>
    <cellStyle name="Comma 6 3 2 3 2" xfId="2172" xr:uid="{00000000-0005-0000-0000-0000A4110000}"/>
    <cellStyle name="Comma 6 3 2 3 2 2" xfId="2173" xr:uid="{00000000-0005-0000-0000-0000A5110000}"/>
    <cellStyle name="Comma 6 3 2 3 2 2 2" xfId="4848" xr:uid="{00000000-0005-0000-0000-0000A6110000}"/>
    <cellStyle name="Comma 6 3 2 3 2 3" xfId="4847" xr:uid="{00000000-0005-0000-0000-0000A7110000}"/>
    <cellStyle name="Comma 6 3 2 3 3" xfId="2174" xr:uid="{00000000-0005-0000-0000-0000A8110000}"/>
    <cellStyle name="Comma 6 3 2 3 3 2" xfId="4849" xr:uid="{00000000-0005-0000-0000-0000A9110000}"/>
    <cellStyle name="Comma 6 3 2 3 4" xfId="2175" xr:uid="{00000000-0005-0000-0000-0000AA110000}"/>
    <cellStyle name="Comma 6 3 2 3 4 2" xfId="4850" xr:uid="{00000000-0005-0000-0000-0000AB110000}"/>
    <cellStyle name="Comma 6 3 2 3 5" xfId="4846" xr:uid="{00000000-0005-0000-0000-0000AC110000}"/>
    <cellStyle name="Comma 6 3 2 4" xfId="2176" xr:uid="{00000000-0005-0000-0000-0000AD110000}"/>
    <cellStyle name="Comma 6 3 2 4 2" xfId="2177" xr:uid="{00000000-0005-0000-0000-0000AE110000}"/>
    <cellStyle name="Comma 6 3 2 4 2 2" xfId="2178" xr:uid="{00000000-0005-0000-0000-0000AF110000}"/>
    <cellStyle name="Comma 6 3 2 4 2 2 2" xfId="4853" xr:uid="{00000000-0005-0000-0000-0000B0110000}"/>
    <cellStyle name="Comma 6 3 2 4 2 3" xfId="4852" xr:uid="{00000000-0005-0000-0000-0000B1110000}"/>
    <cellStyle name="Comma 6 3 2 4 3" xfId="2179" xr:uid="{00000000-0005-0000-0000-0000B2110000}"/>
    <cellStyle name="Comma 6 3 2 4 3 2" xfId="4854" xr:uid="{00000000-0005-0000-0000-0000B3110000}"/>
    <cellStyle name="Comma 6 3 2 4 4" xfId="2180" xr:uid="{00000000-0005-0000-0000-0000B4110000}"/>
    <cellStyle name="Comma 6 3 2 4 4 2" xfId="4855" xr:uid="{00000000-0005-0000-0000-0000B5110000}"/>
    <cellStyle name="Comma 6 3 2 4 5" xfId="4851" xr:uid="{00000000-0005-0000-0000-0000B6110000}"/>
    <cellStyle name="Comma 6 3 2 5" xfId="2181" xr:uid="{00000000-0005-0000-0000-0000B7110000}"/>
    <cellStyle name="Comma 6 3 2 5 2" xfId="2182" xr:uid="{00000000-0005-0000-0000-0000B8110000}"/>
    <cellStyle name="Comma 6 3 2 5 2 2" xfId="2183" xr:uid="{00000000-0005-0000-0000-0000B9110000}"/>
    <cellStyle name="Comma 6 3 2 5 2 2 2" xfId="4858" xr:uid="{00000000-0005-0000-0000-0000BA110000}"/>
    <cellStyle name="Comma 6 3 2 5 2 3" xfId="4857" xr:uid="{00000000-0005-0000-0000-0000BB110000}"/>
    <cellStyle name="Comma 6 3 2 5 3" xfId="2184" xr:uid="{00000000-0005-0000-0000-0000BC110000}"/>
    <cellStyle name="Comma 6 3 2 5 3 2" xfId="4859" xr:uid="{00000000-0005-0000-0000-0000BD110000}"/>
    <cellStyle name="Comma 6 3 2 5 4" xfId="2185" xr:uid="{00000000-0005-0000-0000-0000BE110000}"/>
    <cellStyle name="Comma 6 3 2 5 4 2" xfId="4860" xr:uid="{00000000-0005-0000-0000-0000BF110000}"/>
    <cellStyle name="Comma 6 3 2 5 5" xfId="4856" xr:uid="{00000000-0005-0000-0000-0000C0110000}"/>
    <cellStyle name="Comma 6 3 2 6" xfId="2186" xr:uid="{00000000-0005-0000-0000-0000C1110000}"/>
    <cellStyle name="Comma 6 3 2 6 2" xfId="2187" xr:uid="{00000000-0005-0000-0000-0000C2110000}"/>
    <cellStyle name="Comma 6 3 2 6 2 2" xfId="4862" xr:uid="{00000000-0005-0000-0000-0000C3110000}"/>
    <cellStyle name="Comma 6 3 2 6 3" xfId="2188" xr:uid="{00000000-0005-0000-0000-0000C4110000}"/>
    <cellStyle name="Comma 6 3 2 6 3 2" xfId="4863" xr:uid="{00000000-0005-0000-0000-0000C5110000}"/>
    <cellStyle name="Comma 6 3 2 6 4" xfId="4861" xr:uid="{00000000-0005-0000-0000-0000C6110000}"/>
    <cellStyle name="Comma 6 3 2 7" xfId="2189" xr:uid="{00000000-0005-0000-0000-0000C7110000}"/>
    <cellStyle name="Comma 6 3 2 7 2" xfId="2190" xr:uid="{00000000-0005-0000-0000-0000C8110000}"/>
    <cellStyle name="Comma 6 3 2 7 2 2" xfId="4865" xr:uid="{00000000-0005-0000-0000-0000C9110000}"/>
    <cellStyle name="Comma 6 3 2 7 3" xfId="4864" xr:uid="{00000000-0005-0000-0000-0000CA110000}"/>
    <cellStyle name="Comma 6 3 2 8" xfId="2191" xr:uid="{00000000-0005-0000-0000-0000CB110000}"/>
    <cellStyle name="Comma 6 3 2 8 2" xfId="4866" xr:uid="{00000000-0005-0000-0000-0000CC110000}"/>
    <cellStyle name="Comma 6 3 2 9" xfId="2192" xr:uid="{00000000-0005-0000-0000-0000CD110000}"/>
    <cellStyle name="Comma 6 3 2 9 2" xfId="4867" xr:uid="{00000000-0005-0000-0000-0000CE110000}"/>
    <cellStyle name="Comma 6 3 3" xfId="2193" xr:uid="{00000000-0005-0000-0000-0000CF110000}"/>
    <cellStyle name="Comma 6 3 3 2" xfId="2194" xr:uid="{00000000-0005-0000-0000-0000D0110000}"/>
    <cellStyle name="Comma 6 3 3 2 2" xfId="2195" xr:uid="{00000000-0005-0000-0000-0000D1110000}"/>
    <cellStyle name="Comma 6 3 3 2 2 2" xfId="4870" xr:uid="{00000000-0005-0000-0000-0000D2110000}"/>
    <cellStyle name="Comma 6 3 3 2 3" xfId="4869" xr:uid="{00000000-0005-0000-0000-0000D3110000}"/>
    <cellStyle name="Comma 6 3 3 3" xfId="2196" xr:uid="{00000000-0005-0000-0000-0000D4110000}"/>
    <cellStyle name="Comma 6 3 3 3 2" xfId="4871" xr:uid="{00000000-0005-0000-0000-0000D5110000}"/>
    <cellStyle name="Comma 6 3 3 4" xfId="2197" xr:uid="{00000000-0005-0000-0000-0000D6110000}"/>
    <cellStyle name="Comma 6 3 3 4 2" xfId="4872" xr:uid="{00000000-0005-0000-0000-0000D7110000}"/>
    <cellStyle name="Comma 6 3 3 5" xfId="4868" xr:uid="{00000000-0005-0000-0000-0000D8110000}"/>
    <cellStyle name="Comma 6 3 4" xfId="2198" xr:uid="{00000000-0005-0000-0000-0000D9110000}"/>
    <cellStyle name="Comma 6 3 4 2" xfId="2199" xr:uid="{00000000-0005-0000-0000-0000DA110000}"/>
    <cellStyle name="Comma 6 3 4 2 2" xfId="2200" xr:uid="{00000000-0005-0000-0000-0000DB110000}"/>
    <cellStyle name="Comma 6 3 4 2 2 2" xfId="4875" xr:uid="{00000000-0005-0000-0000-0000DC110000}"/>
    <cellStyle name="Comma 6 3 4 2 3" xfId="4874" xr:uid="{00000000-0005-0000-0000-0000DD110000}"/>
    <cellStyle name="Comma 6 3 4 3" xfId="2201" xr:uid="{00000000-0005-0000-0000-0000DE110000}"/>
    <cellStyle name="Comma 6 3 4 3 2" xfId="4876" xr:uid="{00000000-0005-0000-0000-0000DF110000}"/>
    <cellStyle name="Comma 6 3 4 4" xfId="2202" xr:uid="{00000000-0005-0000-0000-0000E0110000}"/>
    <cellStyle name="Comma 6 3 4 4 2" xfId="4877" xr:uid="{00000000-0005-0000-0000-0000E1110000}"/>
    <cellStyle name="Comma 6 3 4 5" xfId="4873" xr:uid="{00000000-0005-0000-0000-0000E2110000}"/>
    <cellStyle name="Comma 6 3 5" xfId="2203" xr:uid="{00000000-0005-0000-0000-0000E3110000}"/>
    <cellStyle name="Comma 6 3 5 2" xfId="2204" xr:uid="{00000000-0005-0000-0000-0000E4110000}"/>
    <cellStyle name="Comma 6 3 5 2 2" xfId="2205" xr:uid="{00000000-0005-0000-0000-0000E5110000}"/>
    <cellStyle name="Comma 6 3 5 2 2 2" xfId="4880" xr:uid="{00000000-0005-0000-0000-0000E6110000}"/>
    <cellStyle name="Comma 6 3 5 2 3" xfId="4879" xr:uid="{00000000-0005-0000-0000-0000E7110000}"/>
    <cellStyle name="Comma 6 3 5 3" xfId="2206" xr:uid="{00000000-0005-0000-0000-0000E8110000}"/>
    <cellStyle name="Comma 6 3 5 3 2" xfId="4881" xr:uid="{00000000-0005-0000-0000-0000E9110000}"/>
    <cellStyle name="Comma 6 3 5 4" xfId="2207" xr:uid="{00000000-0005-0000-0000-0000EA110000}"/>
    <cellStyle name="Comma 6 3 5 4 2" xfId="4882" xr:uid="{00000000-0005-0000-0000-0000EB110000}"/>
    <cellStyle name="Comma 6 3 5 5" xfId="4878" xr:uid="{00000000-0005-0000-0000-0000EC110000}"/>
    <cellStyle name="Comma 6 3 6" xfId="2208" xr:uid="{00000000-0005-0000-0000-0000ED110000}"/>
    <cellStyle name="Comma 6 3 6 2" xfId="2209" xr:uid="{00000000-0005-0000-0000-0000EE110000}"/>
    <cellStyle name="Comma 6 3 6 2 2" xfId="2210" xr:uid="{00000000-0005-0000-0000-0000EF110000}"/>
    <cellStyle name="Comma 6 3 6 2 2 2" xfId="4885" xr:uid="{00000000-0005-0000-0000-0000F0110000}"/>
    <cellStyle name="Comma 6 3 6 2 3" xfId="4884" xr:uid="{00000000-0005-0000-0000-0000F1110000}"/>
    <cellStyle name="Comma 6 3 6 3" xfId="2211" xr:uid="{00000000-0005-0000-0000-0000F2110000}"/>
    <cellStyle name="Comma 6 3 6 3 2" xfId="4886" xr:uid="{00000000-0005-0000-0000-0000F3110000}"/>
    <cellStyle name="Comma 6 3 6 4" xfId="2212" xr:uid="{00000000-0005-0000-0000-0000F4110000}"/>
    <cellStyle name="Comma 6 3 6 4 2" xfId="4887" xr:uid="{00000000-0005-0000-0000-0000F5110000}"/>
    <cellStyle name="Comma 6 3 6 5" xfId="4883" xr:uid="{00000000-0005-0000-0000-0000F6110000}"/>
    <cellStyle name="Comma 6 3 7" xfId="2213" xr:uid="{00000000-0005-0000-0000-0000F7110000}"/>
    <cellStyle name="Comma 6 3 7 2" xfId="2214" xr:uid="{00000000-0005-0000-0000-0000F8110000}"/>
    <cellStyle name="Comma 6 3 7 2 2" xfId="4889" xr:uid="{00000000-0005-0000-0000-0000F9110000}"/>
    <cellStyle name="Comma 6 3 7 3" xfId="2215" xr:uid="{00000000-0005-0000-0000-0000FA110000}"/>
    <cellStyle name="Comma 6 3 7 3 2" xfId="4890" xr:uid="{00000000-0005-0000-0000-0000FB110000}"/>
    <cellStyle name="Comma 6 3 7 4" xfId="4888" xr:uid="{00000000-0005-0000-0000-0000FC110000}"/>
    <cellStyle name="Comma 6 3 8" xfId="2216" xr:uid="{00000000-0005-0000-0000-0000FD110000}"/>
    <cellStyle name="Comma 6 3 8 2" xfId="2217" xr:uid="{00000000-0005-0000-0000-0000FE110000}"/>
    <cellStyle name="Comma 6 3 8 2 2" xfId="4892" xr:uid="{00000000-0005-0000-0000-0000FF110000}"/>
    <cellStyle name="Comma 6 3 8 3" xfId="4891" xr:uid="{00000000-0005-0000-0000-000000120000}"/>
    <cellStyle name="Comma 6 3 9" xfId="2218" xr:uid="{00000000-0005-0000-0000-000001120000}"/>
    <cellStyle name="Comma 6 3 9 2" xfId="4893" xr:uid="{00000000-0005-0000-0000-000002120000}"/>
    <cellStyle name="Comma 6 4" xfId="2219" xr:uid="{00000000-0005-0000-0000-000003120000}"/>
    <cellStyle name="Comma 6 4 10" xfId="2220" xr:uid="{00000000-0005-0000-0000-000004120000}"/>
    <cellStyle name="Comma 6 4 10 2" xfId="4895" xr:uid="{00000000-0005-0000-0000-000005120000}"/>
    <cellStyle name="Comma 6 4 11" xfId="4894" xr:uid="{00000000-0005-0000-0000-000006120000}"/>
    <cellStyle name="Comma 6 4 2" xfId="2221" xr:uid="{00000000-0005-0000-0000-000007120000}"/>
    <cellStyle name="Comma 6 4 2 10" xfId="4896" xr:uid="{00000000-0005-0000-0000-000008120000}"/>
    <cellStyle name="Comma 6 4 2 2" xfId="2222" xr:uid="{00000000-0005-0000-0000-000009120000}"/>
    <cellStyle name="Comma 6 4 2 2 2" xfId="2223" xr:uid="{00000000-0005-0000-0000-00000A120000}"/>
    <cellStyle name="Comma 6 4 2 2 2 2" xfId="2224" xr:uid="{00000000-0005-0000-0000-00000B120000}"/>
    <cellStyle name="Comma 6 4 2 2 2 2 2" xfId="4899" xr:uid="{00000000-0005-0000-0000-00000C120000}"/>
    <cellStyle name="Comma 6 4 2 2 2 3" xfId="4898" xr:uid="{00000000-0005-0000-0000-00000D120000}"/>
    <cellStyle name="Comma 6 4 2 2 3" xfId="2225" xr:uid="{00000000-0005-0000-0000-00000E120000}"/>
    <cellStyle name="Comma 6 4 2 2 3 2" xfId="4900" xr:uid="{00000000-0005-0000-0000-00000F120000}"/>
    <cellStyle name="Comma 6 4 2 2 4" xfId="2226" xr:uid="{00000000-0005-0000-0000-000010120000}"/>
    <cellStyle name="Comma 6 4 2 2 4 2" xfId="4901" xr:uid="{00000000-0005-0000-0000-000011120000}"/>
    <cellStyle name="Comma 6 4 2 2 5" xfId="4897" xr:uid="{00000000-0005-0000-0000-000012120000}"/>
    <cellStyle name="Comma 6 4 2 3" xfId="2227" xr:uid="{00000000-0005-0000-0000-000013120000}"/>
    <cellStyle name="Comma 6 4 2 3 2" xfId="2228" xr:uid="{00000000-0005-0000-0000-000014120000}"/>
    <cellStyle name="Comma 6 4 2 3 2 2" xfId="2229" xr:uid="{00000000-0005-0000-0000-000015120000}"/>
    <cellStyle name="Comma 6 4 2 3 2 2 2" xfId="4904" xr:uid="{00000000-0005-0000-0000-000016120000}"/>
    <cellStyle name="Comma 6 4 2 3 2 3" xfId="4903" xr:uid="{00000000-0005-0000-0000-000017120000}"/>
    <cellStyle name="Comma 6 4 2 3 3" xfId="2230" xr:uid="{00000000-0005-0000-0000-000018120000}"/>
    <cellStyle name="Comma 6 4 2 3 3 2" xfId="4905" xr:uid="{00000000-0005-0000-0000-000019120000}"/>
    <cellStyle name="Comma 6 4 2 3 4" xfId="2231" xr:uid="{00000000-0005-0000-0000-00001A120000}"/>
    <cellStyle name="Comma 6 4 2 3 4 2" xfId="4906" xr:uid="{00000000-0005-0000-0000-00001B120000}"/>
    <cellStyle name="Comma 6 4 2 3 5" xfId="4902" xr:uid="{00000000-0005-0000-0000-00001C120000}"/>
    <cellStyle name="Comma 6 4 2 4" xfId="2232" xr:uid="{00000000-0005-0000-0000-00001D120000}"/>
    <cellStyle name="Comma 6 4 2 4 2" xfId="2233" xr:uid="{00000000-0005-0000-0000-00001E120000}"/>
    <cellStyle name="Comma 6 4 2 4 2 2" xfId="2234" xr:uid="{00000000-0005-0000-0000-00001F120000}"/>
    <cellStyle name="Comma 6 4 2 4 2 2 2" xfId="4909" xr:uid="{00000000-0005-0000-0000-000020120000}"/>
    <cellStyle name="Comma 6 4 2 4 2 3" xfId="4908" xr:uid="{00000000-0005-0000-0000-000021120000}"/>
    <cellStyle name="Comma 6 4 2 4 3" xfId="2235" xr:uid="{00000000-0005-0000-0000-000022120000}"/>
    <cellStyle name="Comma 6 4 2 4 3 2" xfId="4910" xr:uid="{00000000-0005-0000-0000-000023120000}"/>
    <cellStyle name="Comma 6 4 2 4 4" xfId="2236" xr:uid="{00000000-0005-0000-0000-000024120000}"/>
    <cellStyle name="Comma 6 4 2 4 4 2" xfId="4911" xr:uid="{00000000-0005-0000-0000-000025120000}"/>
    <cellStyle name="Comma 6 4 2 4 5" xfId="4907" xr:uid="{00000000-0005-0000-0000-000026120000}"/>
    <cellStyle name="Comma 6 4 2 5" xfId="2237" xr:uid="{00000000-0005-0000-0000-000027120000}"/>
    <cellStyle name="Comma 6 4 2 5 2" xfId="2238" xr:uid="{00000000-0005-0000-0000-000028120000}"/>
    <cellStyle name="Comma 6 4 2 5 2 2" xfId="2239" xr:uid="{00000000-0005-0000-0000-000029120000}"/>
    <cellStyle name="Comma 6 4 2 5 2 2 2" xfId="4914" xr:uid="{00000000-0005-0000-0000-00002A120000}"/>
    <cellStyle name="Comma 6 4 2 5 2 3" xfId="4913" xr:uid="{00000000-0005-0000-0000-00002B120000}"/>
    <cellStyle name="Comma 6 4 2 5 3" xfId="2240" xr:uid="{00000000-0005-0000-0000-00002C120000}"/>
    <cellStyle name="Comma 6 4 2 5 3 2" xfId="4915" xr:uid="{00000000-0005-0000-0000-00002D120000}"/>
    <cellStyle name="Comma 6 4 2 5 4" xfId="2241" xr:uid="{00000000-0005-0000-0000-00002E120000}"/>
    <cellStyle name="Comma 6 4 2 5 4 2" xfId="4916" xr:uid="{00000000-0005-0000-0000-00002F120000}"/>
    <cellStyle name="Comma 6 4 2 5 5" xfId="4912" xr:uid="{00000000-0005-0000-0000-000030120000}"/>
    <cellStyle name="Comma 6 4 2 6" xfId="2242" xr:uid="{00000000-0005-0000-0000-000031120000}"/>
    <cellStyle name="Comma 6 4 2 6 2" xfId="2243" xr:uid="{00000000-0005-0000-0000-000032120000}"/>
    <cellStyle name="Comma 6 4 2 6 2 2" xfId="4918" xr:uid="{00000000-0005-0000-0000-000033120000}"/>
    <cellStyle name="Comma 6 4 2 6 3" xfId="2244" xr:uid="{00000000-0005-0000-0000-000034120000}"/>
    <cellStyle name="Comma 6 4 2 6 3 2" xfId="4919" xr:uid="{00000000-0005-0000-0000-000035120000}"/>
    <cellStyle name="Comma 6 4 2 6 4" xfId="4917" xr:uid="{00000000-0005-0000-0000-000036120000}"/>
    <cellStyle name="Comma 6 4 2 7" xfId="2245" xr:uid="{00000000-0005-0000-0000-000037120000}"/>
    <cellStyle name="Comma 6 4 2 7 2" xfId="2246" xr:uid="{00000000-0005-0000-0000-000038120000}"/>
    <cellStyle name="Comma 6 4 2 7 2 2" xfId="4921" xr:uid="{00000000-0005-0000-0000-000039120000}"/>
    <cellStyle name="Comma 6 4 2 7 3" xfId="4920" xr:uid="{00000000-0005-0000-0000-00003A120000}"/>
    <cellStyle name="Comma 6 4 2 8" xfId="2247" xr:uid="{00000000-0005-0000-0000-00003B120000}"/>
    <cellStyle name="Comma 6 4 2 8 2" xfId="4922" xr:uid="{00000000-0005-0000-0000-00003C120000}"/>
    <cellStyle name="Comma 6 4 2 9" xfId="2248" xr:uid="{00000000-0005-0000-0000-00003D120000}"/>
    <cellStyle name="Comma 6 4 2 9 2" xfId="4923" xr:uid="{00000000-0005-0000-0000-00003E120000}"/>
    <cellStyle name="Comma 6 4 3" xfId="2249" xr:uid="{00000000-0005-0000-0000-00003F120000}"/>
    <cellStyle name="Comma 6 4 3 2" xfId="2250" xr:uid="{00000000-0005-0000-0000-000040120000}"/>
    <cellStyle name="Comma 6 4 3 2 2" xfId="2251" xr:uid="{00000000-0005-0000-0000-000041120000}"/>
    <cellStyle name="Comma 6 4 3 2 2 2" xfId="4926" xr:uid="{00000000-0005-0000-0000-000042120000}"/>
    <cellStyle name="Comma 6 4 3 2 3" xfId="4925" xr:uid="{00000000-0005-0000-0000-000043120000}"/>
    <cellStyle name="Comma 6 4 3 3" xfId="2252" xr:uid="{00000000-0005-0000-0000-000044120000}"/>
    <cellStyle name="Comma 6 4 3 3 2" xfId="4927" xr:uid="{00000000-0005-0000-0000-000045120000}"/>
    <cellStyle name="Comma 6 4 3 4" xfId="2253" xr:uid="{00000000-0005-0000-0000-000046120000}"/>
    <cellStyle name="Comma 6 4 3 4 2" xfId="4928" xr:uid="{00000000-0005-0000-0000-000047120000}"/>
    <cellStyle name="Comma 6 4 3 5" xfId="4924" xr:uid="{00000000-0005-0000-0000-000048120000}"/>
    <cellStyle name="Comma 6 4 4" xfId="2254" xr:uid="{00000000-0005-0000-0000-000049120000}"/>
    <cellStyle name="Comma 6 4 4 2" xfId="2255" xr:uid="{00000000-0005-0000-0000-00004A120000}"/>
    <cellStyle name="Comma 6 4 4 2 2" xfId="2256" xr:uid="{00000000-0005-0000-0000-00004B120000}"/>
    <cellStyle name="Comma 6 4 4 2 2 2" xfId="4931" xr:uid="{00000000-0005-0000-0000-00004C120000}"/>
    <cellStyle name="Comma 6 4 4 2 3" xfId="4930" xr:uid="{00000000-0005-0000-0000-00004D120000}"/>
    <cellStyle name="Comma 6 4 4 3" xfId="2257" xr:uid="{00000000-0005-0000-0000-00004E120000}"/>
    <cellStyle name="Comma 6 4 4 3 2" xfId="4932" xr:uid="{00000000-0005-0000-0000-00004F120000}"/>
    <cellStyle name="Comma 6 4 4 4" xfId="2258" xr:uid="{00000000-0005-0000-0000-000050120000}"/>
    <cellStyle name="Comma 6 4 4 4 2" xfId="4933" xr:uid="{00000000-0005-0000-0000-000051120000}"/>
    <cellStyle name="Comma 6 4 4 5" xfId="4929" xr:uid="{00000000-0005-0000-0000-000052120000}"/>
    <cellStyle name="Comma 6 4 5" xfId="2259" xr:uid="{00000000-0005-0000-0000-000053120000}"/>
    <cellStyle name="Comma 6 4 5 2" xfId="2260" xr:uid="{00000000-0005-0000-0000-000054120000}"/>
    <cellStyle name="Comma 6 4 5 2 2" xfId="2261" xr:uid="{00000000-0005-0000-0000-000055120000}"/>
    <cellStyle name="Comma 6 4 5 2 2 2" xfId="4936" xr:uid="{00000000-0005-0000-0000-000056120000}"/>
    <cellStyle name="Comma 6 4 5 2 3" xfId="4935" xr:uid="{00000000-0005-0000-0000-000057120000}"/>
    <cellStyle name="Comma 6 4 5 3" xfId="2262" xr:uid="{00000000-0005-0000-0000-000058120000}"/>
    <cellStyle name="Comma 6 4 5 3 2" xfId="4937" xr:uid="{00000000-0005-0000-0000-000059120000}"/>
    <cellStyle name="Comma 6 4 5 4" xfId="2263" xr:uid="{00000000-0005-0000-0000-00005A120000}"/>
    <cellStyle name="Comma 6 4 5 4 2" xfId="4938" xr:uid="{00000000-0005-0000-0000-00005B120000}"/>
    <cellStyle name="Comma 6 4 5 5" xfId="4934" xr:uid="{00000000-0005-0000-0000-00005C120000}"/>
    <cellStyle name="Comma 6 4 6" xfId="2264" xr:uid="{00000000-0005-0000-0000-00005D120000}"/>
    <cellStyle name="Comma 6 4 6 2" xfId="2265" xr:uid="{00000000-0005-0000-0000-00005E120000}"/>
    <cellStyle name="Comma 6 4 6 2 2" xfId="2266" xr:uid="{00000000-0005-0000-0000-00005F120000}"/>
    <cellStyle name="Comma 6 4 6 2 2 2" xfId="4941" xr:uid="{00000000-0005-0000-0000-000060120000}"/>
    <cellStyle name="Comma 6 4 6 2 3" xfId="4940" xr:uid="{00000000-0005-0000-0000-000061120000}"/>
    <cellStyle name="Comma 6 4 6 3" xfId="2267" xr:uid="{00000000-0005-0000-0000-000062120000}"/>
    <cellStyle name="Comma 6 4 6 3 2" xfId="4942" xr:uid="{00000000-0005-0000-0000-000063120000}"/>
    <cellStyle name="Comma 6 4 6 4" xfId="2268" xr:uid="{00000000-0005-0000-0000-000064120000}"/>
    <cellStyle name="Comma 6 4 6 4 2" xfId="4943" xr:uid="{00000000-0005-0000-0000-000065120000}"/>
    <cellStyle name="Comma 6 4 6 5" xfId="4939" xr:uid="{00000000-0005-0000-0000-000066120000}"/>
    <cellStyle name="Comma 6 4 7" xfId="2269" xr:uid="{00000000-0005-0000-0000-000067120000}"/>
    <cellStyle name="Comma 6 4 7 2" xfId="2270" xr:uid="{00000000-0005-0000-0000-000068120000}"/>
    <cellStyle name="Comma 6 4 7 2 2" xfId="4945" xr:uid="{00000000-0005-0000-0000-000069120000}"/>
    <cellStyle name="Comma 6 4 7 3" xfId="2271" xr:uid="{00000000-0005-0000-0000-00006A120000}"/>
    <cellStyle name="Comma 6 4 7 3 2" xfId="4946" xr:uid="{00000000-0005-0000-0000-00006B120000}"/>
    <cellStyle name="Comma 6 4 7 4" xfId="4944" xr:uid="{00000000-0005-0000-0000-00006C120000}"/>
    <cellStyle name="Comma 6 4 8" xfId="2272" xr:uid="{00000000-0005-0000-0000-00006D120000}"/>
    <cellStyle name="Comma 6 4 8 2" xfId="2273" xr:uid="{00000000-0005-0000-0000-00006E120000}"/>
    <cellStyle name="Comma 6 4 8 2 2" xfId="4948" xr:uid="{00000000-0005-0000-0000-00006F120000}"/>
    <cellStyle name="Comma 6 4 8 3" xfId="4947" xr:uid="{00000000-0005-0000-0000-000070120000}"/>
    <cellStyle name="Comma 6 4 9" xfId="2274" xr:uid="{00000000-0005-0000-0000-000071120000}"/>
    <cellStyle name="Comma 6 4 9 2" xfId="4949" xr:uid="{00000000-0005-0000-0000-000072120000}"/>
    <cellStyle name="Comma 6 5" xfId="2275" xr:uid="{00000000-0005-0000-0000-000073120000}"/>
    <cellStyle name="Comma 6 5 10" xfId="4950" xr:uid="{00000000-0005-0000-0000-000074120000}"/>
    <cellStyle name="Comma 6 5 2" xfId="2276" xr:uid="{00000000-0005-0000-0000-000075120000}"/>
    <cellStyle name="Comma 6 5 2 2" xfId="2277" xr:uid="{00000000-0005-0000-0000-000076120000}"/>
    <cellStyle name="Comma 6 5 2 2 2" xfId="2278" xr:uid="{00000000-0005-0000-0000-000077120000}"/>
    <cellStyle name="Comma 6 5 2 2 2 2" xfId="4953" xr:uid="{00000000-0005-0000-0000-000078120000}"/>
    <cellStyle name="Comma 6 5 2 2 3" xfId="4952" xr:uid="{00000000-0005-0000-0000-000079120000}"/>
    <cellStyle name="Comma 6 5 2 3" xfId="2279" xr:uid="{00000000-0005-0000-0000-00007A120000}"/>
    <cellStyle name="Comma 6 5 2 3 2" xfId="4954" xr:uid="{00000000-0005-0000-0000-00007B120000}"/>
    <cellStyle name="Comma 6 5 2 4" xfId="2280" xr:uid="{00000000-0005-0000-0000-00007C120000}"/>
    <cellStyle name="Comma 6 5 2 4 2" xfId="4955" xr:uid="{00000000-0005-0000-0000-00007D120000}"/>
    <cellStyle name="Comma 6 5 2 5" xfId="4951" xr:uid="{00000000-0005-0000-0000-00007E120000}"/>
    <cellStyle name="Comma 6 5 3" xfId="2281" xr:uid="{00000000-0005-0000-0000-00007F120000}"/>
    <cellStyle name="Comma 6 5 3 2" xfId="2282" xr:uid="{00000000-0005-0000-0000-000080120000}"/>
    <cellStyle name="Comma 6 5 3 2 2" xfId="2283" xr:uid="{00000000-0005-0000-0000-000081120000}"/>
    <cellStyle name="Comma 6 5 3 2 2 2" xfId="4958" xr:uid="{00000000-0005-0000-0000-000082120000}"/>
    <cellStyle name="Comma 6 5 3 2 3" xfId="4957" xr:uid="{00000000-0005-0000-0000-000083120000}"/>
    <cellStyle name="Comma 6 5 3 3" xfId="2284" xr:uid="{00000000-0005-0000-0000-000084120000}"/>
    <cellStyle name="Comma 6 5 3 3 2" xfId="4959" xr:uid="{00000000-0005-0000-0000-000085120000}"/>
    <cellStyle name="Comma 6 5 3 4" xfId="2285" xr:uid="{00000000-0005-0000-0000-000086120000}"/>
    <cellStyle name="Comma 6 5 3 4 2" xfId="4960" xr:uid="{00000000-0005-0000-0000-000087120000}"/>
    <cellStyle name="Comma 6 5 3 5" xfId="4956" xr:uid="{00000000-0005-0000-0000-000088120000}"/>
    <cellStyle name="Comma 6 5 4" xfId="2286" xr:uid="{00000000-0005-0000-0000-000089120000}"/>
    <cellStyle name="Comma 6 5 4 2" xfId="2287" xr:uid="{00000000-0005-0000-0000-00008A120000}"/>
    <cellStyle name="Comma 6 5 4 2 2" xfId="2288" xr:uid="{00000000-0005-0000-0000-00008B120000}"/>
    <cellStyle name="Comma 6 5 4 2 2 2" xfId="4963" xr:uid="{00000000-0005-0000-0000-00008C120000}"/>
    <cellStyle name="Comma 6 5 4 2 3" xfId="4962" xr:uid="{00000000-0005-0000-0000-00008D120000}"/>
    <cellStyle name="Comma 6 5 4 3" xfId="2289" xr:uid="{00000000-0005-0000-0000-00008E120000}"/>
    <cellStyle name="Comma 6 5 4 3 2" xfId="4964" xr:uid="{00000000-0005-0000-0000-00008F120000}"/>
    <cellStyle name="Comma 6 5 4 4" xfId="2290" xr:uid="{00000000-0005-0000-0000-000090120000}"/>
    <cellStyle name="Comma 6 5 4 4 2" xfId="4965" xr:uid="{00000000-0005-0000-0000-000091120000}"/>
    <cellStyle name="Comma 6 5 4 5" xfId="4961" xr:uid="{00000000-0005-0000-0000-000092120000}"/>
    <cellStyle name="Comma 6 5 5" xfId="2291" xr:uid="{00000000-0005-0000-0000-000093120000}"/>
    <cellStyle name="Comma 6 5 5 2" xfId="2292" xr:uid="{00000000-0005-0000-0000-000094120000}"/>
    <cellStyle name="Comma 6 5 5 2 2" xfId="2293" xr:uid="{00000000-0005-0000-0000-000095120000}"/>
    <cellStyle name="Comma 6 5 5 2 2 2" xfId="4968" xr:uid="{00000000-0005-0000-0000-000096120000}"/>
    <cellStyle name="Comma 6 5 5 2 3" xfId="4967" xr:uid="{00000000-0005-0000-0000-000097120000}"/>
    <cellStyle name="Comma 6 5 5 3" xfId="2294" xr:uid="{00000000-0005-0000-0000-000098120000}"/>
    <cellStyle name="Comma 6 5 5 3 2" xfId="4969" xr:uid="{00000000-0005-0000-0000-000099120000}"/>
    <cellStyle name="Comma 6 5 5 4" xfId="2295" xr:uid="{00000000-0005-0000-0000-00009A120000}"/>
    <cellStyle name="Comma 6 5 5 4 2" xfId="4970" xr:uid="{00000000-0005-0000-0000-00009B120000}"/>
    <cellStyle name="Comma 6 5 5 5" xfId="4966" xr:uid="{00000000-0005-0000-0000-00009C120000}"/>
    <cellStyle name="Comma 6 5 6" xfId="2296" xr:uid="{00000000-0005-0000-0000-00009D120000}"/>
    <cellStyle name="Comma 6 5 6 2" xfId="2297" xr:uid="{00000000-0005-0000-0000-00009E120000}"/>
    <cellStyle name="Comma 6 5 6 2 2" xfId="4972" xr:uid="{00000000-0005-0000-0000-00009F120000}"/>
    <cellStyle name="Comma 6 5 6 3" xfId="2298" xr:uid="{00000000-0005-0000-0000-0000A0120000}"/>
    <cellStyle name="Comma 6 5 6 3 2" xfId="4973" xr:uid="{00000000-0005-0000-0000-0000A1120000}"/>
    <cellStyle name="Comma 6 5 6 4" xfId="4971" xr:uid="{00000000-0005-0000-0000-0000A2120000}"/>
    <cellStyle name="Comma 6 5 7" xfId="2299" xr:uid="{00000000-0005-0000-0000-0000A3120000}"/>
    <cellStyle name="Comma 6 5 7 2" xfId="2300" xr:uid="{00000000-0005-0000-0000-0000A4120000}"/>
    <cellStyle name="Comma 6 5 7 2 2" xfId="4975" xr:uid="{00000000-0005-0000-0000-0000A5120000}"/>
    <cellStyle name="Comma 6 5 7 3" xfId="4974" xr:uid="{00000000-0005-0000-0000-0000A6120000}"/>
    <cellStyle name="Comma 6 5 8" xfId="2301" xr:uid="{00000000-0005-0000-0000-0000A7120000}"/>
    <cellStyle name="Comma 6 5 8 2" xfId="4976" xr:uid="{00000000-0005-0000-0000-0000A8120000}"/>
    <cellStyle name="Comma 6 5 9" xfId="2302" xr:uid="{00000000-0005-0000-0000-0000A9120000}"/>
    <cellStyle name="Comma 6 5 9 2" xfId="4977" xr:uid="{00000000-0005-0000-0000-0000AA120000}"/>
    <cellStyle name="Comma 6 6" xfId="2303" xr:uid="{00000000-0005-0000-0000-0000AB120000}"/>
    <cellStyle name="Comma 6 6 2" xfId="2304" xr:uid="{00000000-0005-0000-0000-0000AC120000}"/>
    <cellStyle name="Comma 6 6 2 2" xfId="2305" xr:uid="{00000000-0005-0000-0000-0000AD120000}"/>
    <cellStyle name="Comma 6 6 2 2 2" xfId="4980" xr:uid="{00000000-0005-0000-0000-0000AE120000}"/>
    <cellStyle name="Comma 6 6 2 3" xfId="4979" xr:uid="{00000000-0005-0000-0000-0000AF120000}"/>
    <cellStyle name="Comma 6 6 3" xfId="2306" xr:uid="{00000000-0005-0000-0000-0000B0120000}"/>
    <cellStyle name="Comma 6 6 3 2" xfId="4981" xr:uid="{00000000-0005-0000-0000-0000B1120000}"/>
    <cellStyle name="Comma 6 6 4" xfId="2307" xr:uid="{00000000-0005-0000-0000-0000B2120000}"/>
    <cellStyle name="Comma 6 6 4 2" xfId="4982" xr:uid="{00000000-0005-0000-0000-0000B3120000}"/>
    <cellStyle name="Comma 6 6 5" xfId="4978" xr:uid="{00000000-0005-0000-0000-0000B4120000}"/>
    <cellStyle name="Comma 6 7" xfId="2308" xr:uid="{00000000-0005-0000-0000-0000B5120000}"/>
    <cellStyle name="Comma 6 7 2" xfId="2309" xr:uid="{00000000-0005-0000-0000-0000B6120000}"/>
    <cellStyle name="Comma 6 7 2 2" xfId="2310" xr:uid="{00000000-0005-0000-0000-0000B7120000}"/>
    <cellStyle name="Comma 6 7 2 2 2" xfId="4985" xr:uid="{00000000-0005-0000-0000-0000B8120000}"/>
    <cellStyle name="Comma 6 7 2 3" xfId="4984" xr:uid="{00000000-0005-0000-0000-0000B9120000}"/>
    <cellStyle name="Comma 6 7 3" xfId="2311" xr:uid="{00000000-0005-0000-0000-0000BA120000}"/>
    <cellStyle name="Comma 6 7 3 2" xfId="4986" xr:uid="{00000000-0005-0000-0000-0000BB120000}"/>
    <cellStyle name="Comma 6 7 4" xfId="2312" xr:uid="{00000000-0005-0000-0000-0000BC120000}"/>
    <cellStyle name="Comma 6 7 4 2" xfId="4987" xr:uid="{00000000-0005-0000-0000-0000BD120000}"/>
    <cellStyle name="Comma 6 7 5" xfId="4983" xr:uid="{00000000-0005-0000-0000-0000BE120000}"/>
    <cellStyle name="Comma 6 8" xfId="2313" xr:uid="{00000000-0005-0000-0000-0000BF120000}"/>
    <cellStyle name="Comma 6 8 2" xfId="2314" xr:uid="{00000000-0005-0000-0000-0000C0120000}"/>
    <cellStyle name="Comma 6 8 2 2" xfId="2315" xr:uid="{00000000-0005-0000-0000-0000C1120000}"/>
    <cellStyle name="Comma 6 8 2 2 2" xfId="4990" xr:uid="{00000000-0005-0000-0000-0000C2120000}"/>
    <cellStyle name="Comma 6 8 2 3" xfId="4989" xr:uid="{00000000-0005-0000-0000-0000C3120000}"/>
    <cellStyle name="Comma 6 8 3" xfId="2316" xr:uid="{00000000-0005-0000-0000-0000C4120000}"/>
    <cellStyle name="Comma 6 8 3 2" xfId="4991" xr:uid="{00000000-0005-0000-0000-0000C5120000}"/>
    <cellStyle name="Comma 6 8 4" xfId="2317" xr:uid="{00000000-0005-0000-0000-0000C6120000}"/>
    <cellStyle name="Comma 6 8 4 2" xfId="4992" xr:uid="{00000000-0005-0000-0000-0000C7120000}"/>
    <cellStyle name="Comma 6 8 5" xfId="4988" xr:uid="{00000000-0005-0000-0000-0000C8120000}"/>
    <cellStyle name="Comma 6 9" xfId="2318" xr:uid="{00000000-0005-0000-0000-0000C9120000}"/>
    <cellStyle name="Comma 6 9 2" xfId="2319" xr:uid="{00000000-0005-0000-0000-0000CA120000}"/>
    <cellStyle name="Comma 6 9 2 2" xfId="2320" xr:uid="{00000000-0005-0000-0000-0000CB120000}"/>
    <cellStyle name="Comma 6 9 2 2 2" xfId="4995" xr:uid="{00000000-0005-0000-0000-0000CC120000}"/>
    <cellStyle name="Comma 6 9 2 3" xfId="4994" xr:uid="{00000000-0005-0000-0000-0000CD120000}"/>
    <cellStyle name="Comma 6 9 3" xfId="2321" xr:uid="{00000000-0005-0000-0000-0000CE120000}"/>
    <cellStyle name="Comma 6 9 3 2" xfId="4996" xr:uid="{00000000-0005-0000-0000-0000CF120000}"/>
    <cellStyle name="Comma 6 9 4" xfId="2322" xr:uid="{00000000-0005-0000-0000-0000D0120000}"/>
    <cellStyle name="Comma 6 9 4 2" xfId="4997" xr:uid="{00000000-0005-0000-0000-0000D1120000}"/>
    <cellStyle name="Comma 6 9 5" xfId="4993" xr:uid="{00000000-0005-0000-0000-0000D2120000}"/>
    <cellStyle name="Comma 7" xfId="2323" xr:uid="{00000000-0005-0000-0000-0000D3120000}"/>
    <cellStyle name="Comma 7 10" xfId="2324" xr:uid="{00000000-0005-0000-0000-0000D4120000}"/>
    <cellStyle name="Comma 7 10 2" xfId="2325" xr:uid="{00000000-0005-0000-0000-0000D5120000}"/>
    <cellStyle name="Comma 7 10 2 2" xfId="5000" xr:uid="{00000000-0005-0000-0000-0000D6120000}"/>
    <cellStyle name="Comma 7 10 3" xfId="2326" xr:uid="{00000000-0005-0000-0000-0000D7120000}"/>
    <cellStyle name="Comma 7 10 3 2" xfId="5001" xr:uid="{00000000-0005-0000-0000-0000D8120000}"/>
    <cellStyle name="Comma 7 10 4" xfId="4999" xr:uid="{00000000-0005-0000-0000-0000D9120000}"/>
    <cellStyle name="Comma 7 11" xfId="2327" xr:uid="{00000000-0005-0000-0000-0000DA120000}"/>
    <cellStyle name="Comma 7 11 2" xfId="2328" xr:uid="{00000000-0005-0000-0000-0000DB120000}"/>
    <cellStyle name="Comma 7 11 2 2" xfId="5003" xr:uid="{00000000-0005-0000-0000-0000DC120000}"/>
    <cellStyle name="Comma 7 11 3" xfId="5002" xr:uid="{00000000-0005-0000-0000-0000DD120000}"/>
    <cellStyle name="Comma 7 12" xfId="2329" xr:uid="{00000000-0005-0000-0000-0000DE120000}"/>
    <cellStyle name="Comma 7 12 2" xfId="5004" xr:uid="{00000000-0005-0000-0000-0000DF120000}"/>
    <cellStyle name="Comma 7 13" xfId="2330" xr:uid="{00000000-0005-0000-0000-0000E0120000}"/>
    <cellStyle name="Comma 7 13 2" xfId="5005" xr:uid="{00000000-0005-0000-0000-0000E1120000}"/>
    <cellStyle name="Comma 7 14" xfId="4998" xr:uid="{00000000-0005-0000-0000-0000E2120000}"/>
    <cellStyle name="Comma 7 2" xfId="2331" xr:uid="{00000000-0005-0000-0000-0000E3120000}"/>
    <cellStyle name="Comma 7 2 10" xfId="2332" xr:uid="{00000000-0005-0000-0000-0000E4120000}"/>
    <cellStyle name="Comma 7 2 10 2" xfId="5007" xr:uid="{00000000-0005-0000-0000-0000E5120000}"/>
    <cellStyle name="Comma 7 2 11" xfId="5006" xr:uid="{00000000-0005-0000-0000-0000E6120000}"/>
    <cellStyle name="Comma 7 2 2" xfId="2333" xr:uid="{00000000-0005-0000-0000-0000E7120000}"/>
    <cellStyle name="Comma 7 2 2 10" xfId="5008" xr:uid="{00000000-0005-0000-0000-0000E8120000}"/>
    <cellStyle name="Comma 7 2 2 2" xfId="2334" xr:uid="{00000000-0005-0000-0000-0000E9120000}"/>
    <cellStyle name="Comma 7 2 2 2 2" xfId="2335" xr:uid="{00000000-0005-0000-0000-0000EA120000}"/>
    <cellStyle name="Comma 7 2 2 2 2 2" xfId="2336" xr:uid="{00000000-0005-0000-0000-0000EB120000}"/>
    <cellStyle name="Comma 7 2 2 2 2 2 2" xfId="5011" xr:uid="{00000000-0005-0000-0000-0000EC120000}"/>
    <cellStyle name="Comma 7 2 2 2 2 3" xfId="5010" xr:uid="{00000000-0005-0000-0000-0000ED120000}"/>
    <cellStyle name="Comma 7 2 2 2 3" xfId="2337" xr:uid="{00000000-0005-0000-0000-0000EE120000}"/>
    <cellStyle name="Comma 7 2 2 2 3 2" xfId="5012" xr:uid="{00000000-0005-0000-0000-0000EF120000}"/>
    <cellStyle name="Comma 7 2 2 2 4" xfId="2338" xr:uid="{00000000-0005-0000-0000-0000F0120000}"/>
    <cellStyle name="Comma 7 2 2 2 4 2" xfId="5013" xr:uid="{00000000-0005-0000-0000-0000F1120000}"/>
    <cellStyle name="Comma 7 2 2 2 5" xfId="5009" xr:uid="{00000000-0005-0000-0000-0000F2120000}"/>
    <cellStyle name="Comma 7 2 2 3" xfId="2339" xr:uid="{00000000-0005-0000-0000-0000F3120000}"/>
    <cellStyle name="Comma 7 2 2 3 2" xfId="2340" xr:uid="{00000000-0005-0000-0000-0000F4120000}"/>
    <cellStyle name="Comma 7 2 2 3 2 2" xfId="2341" xr:uid="{00000000-0005-0000-0000-0000F5120000}"/>
    <cellStyle name="Comma 7 2 2 3 2 2 2" xfId="5016" xr:uid="{00000000-0005-0000-0000-0000F6120000}"/>
    <cellStyle name="Comma 7 2 2 3 2 3" xfId="5015" xr:uid="{00000000-0005-0000-0000-0000F7120000}"/>
    <cellStyle name="Comma 7 2 2 3 3" xfId="2342" xr:uid="{00000000-0005-0000-0000-0000F8120000}"/>
    <cellStyle name="Comma 7 2 2 3 3 2" xfId="5017" xr:uid="{00000000-0005-0000-0000-0000F9120000}"/>
    <cellStyle name="Comma 7 2 2 3 4" xfId="2343" xr:uid="{00000000-0005-0000-0000-0000FA120000}"/>
    <cellStyle name="Comma 7 2 2 3 4 2" xfId="5018" xr:uid="{00000000-0005-0000-0000-0000FB120000}"/>
    <cellStyle name="Comma 7 2 2 3 5" xfId="5014" xr:uid="{00000000-0005-0000-0000-0000FC120000}"/>
    <cellStyle name="Comma 7 2 2 4" xfId="2344" xr:uid="{00000000-0005-0000-0000-0000FD120000}"/>
    <cellStyle name="Comma 7 2 2 4 2" xfId="2345" xr:uid="{00000000-0005-0000-0000-0000FE120000}"/>
    <cellStyle name="Comma 7 2 2 4 2 2" xfId="2346" xr:uid="{00000000-0005-0000-0000-0000FF120000}"/>
    <cellStyle name="Comma 7 2 2 4 2 2 2" xfId="5021" xr:uid="{00000000-0005-0000-0000-000000130000}"/>
    <cellStyle name="Comma 7 2 2 4 2 3" xfId="5020" xr:uid="{00000000-0005-0000-0000-000001130000}"/>
    <cellStyle name="Comma 7 2 2 4 3" xfId="2347" xr:uid="{00000000-0005-0000-0000-000002130000}"/>
    <cellStyle name="Comma 7 2 2 4 3 2" xfId="5022" xr:uid="{00000000-0005-0000-0000-000003130000}"/>
    <cellStyle name="Comma 7 2 2 4 4" xfId="2348" xr:uid="{00000000-0005-0000-0000-000004130000}"/>
    <cellStyle name="Comma 7 2 2 4 4 2" xfId="5023" xr:uid="{00000000-0005-0000-0000-000005130000}"/>
    <cellStyle name="Comma 7 2 2 4 5" xfId="5019" xr:uid="{00000000-0005-0000-0000-000006130000}"/>
    <cellStyle name="Comma 7 2 2 5" xfId="2349" xr:uid="{00000000-0005-0000-0000-000007130000}"/>
    <cellStyle name="Comma 7 2 2 5 2" xfId="2350" xr:uid="{00000000-0005-0000-0000-000008130000}"/>
    <cellStyle name="Comma 7 2 2 5 2 2" xfId="2351" xr:uid="{00000000-0005-0000-0000-000009130000}"/>
    <cellStyle name="Comma 7 2 2 5 2 2 2" xfId="5026" xr:uid="{00000000-0005-0000-0000-00000A130000}"/>
    <cellStyle name="Comma 7 2 2 5 2 3" xfId="5025" xr:uid="{00000000-0005-0000-0000-00000B130000}"/>
    <cellStyle name="Comma 7 2 2 5 3" xfId="2352" xr:uid="{00000000-0005-0000-0000-00000C130000}"/>
    <cellStyle name="Comma 7 2 2 5 3 2" xfId="5027" xr:uid="{00000000-0005-0000-0000-00000D130000}"/>
    <cellStyle name="Comma 7 2 2 5 4" xfId="2353" xr:uid="{00000000-0005-0000-0000-00000E130000}"/>
    <cellStyle name="Comma 7 2 2 5 4 2" xfId="5028" xr:uid="{00000000-0005-0000-0000-00000F130000}"/>
    <cellStyle name="Comma 7 2 2 5 5" xfId="5024" xr:uid="{00000000-0005-0000-0000-000010130000}"/>
    <cellStyle name="Comma 7 2 2 6" xfId="2354" xr:uid="{00000000-0005-0000-0000-000011130000}"/>
    <cellStyle name="Comma 7 2 2 6 2" xfId="2355" xr:uid="{00000000-0005-0000-0000-000012130000}"/>
    <cellStyle name="Comma 7 2 2 6 2 2" xfId="5030" xr:uid="{00000000-0005-0000-0000-000013130000}"/>
    <cellStyle name="Comma 7 2 2 6 3" xfId="2356" xr:uid="{00000000-0005-0000-0000-000014130000}"/>
    <cellStyle name="Comma 7 2 2 6 3 2" xfId="5031" xr:uid="{00000000-0005-0000-0000-000015130000}"/>
    <cellStyle name="Comma 7 2 2 6 4" xfId="5029" xr:uid="{00000000-0005-0000-0000-000016130000}"/>
    <cellStyle name="Comma 7 2 2 7" xfId="2357" xr:uid="{00000000-0005-0000-0000-000017130000}"/>
    <cellStyle name="Comma 7 2 2 7 2" xfId="2358" xr:uid="{00000000-0005-0000-0000-000018130000}"/>
    <cellStyle name="Comma 7 2 2 7 2 2" xfId="5033" xr:uid="{00000000-0005-0000-0000-000019130000}"/>
    <cellStyle name="Comma 7 2 2 7 3" xfId="5032" xr:uid="{00000000-0005-0000-0000-00001A130000}"/>
    <cellStyle name="Comma 7 2 2 8" xfId="2359" xr:uid="{00000000-0005-0000-0000-00001B130000}"/>
    <cellStyle name="Comma 7 2 2 8 2" xfId="5034" xr:uid="{00000000-0005-0000-0000-00001C130000}"/>
    <cellStyle name="Comma 7 2 2 9" xfId="2360" xr:uid="{00000000-0005-0000-0000-00001D130000}"/>
    <cellStyle name="Comma 7 2 2 9 2" xfId="5035" xr:uid="{00000000-0005-0000-0000-00001E130000}"/>
    <cellStyle name="Comma 7 2 3" xfId="2361" xr:uid="{00000000-0005-0000-0000-00001F130000}"/>
    <cellStyle name="Comma 7 2 3 2" xfId="2362" xr:uid="{00000000-0005-0000-0000-000020130000}"/>
    <cellStyle name="Comma 7 2 3 2 2" xfId="2363" xr:uid="{00000000-0005-0000-0000-000021130000}"/>
    <cellStyle name="Comma 7 2 3 2 2 2" xfId="5038" xr:uid="{00000000-0005-0000-0000-000022130000}"/>
    <cellStyle name="Comma 7 2 3 2 3" xfId="5037" xr:uid="{00000000-0005-0000-0000-000023130000}"/>
    <cellStyle name="Comma 7 2 3 3" xfId="2364" xr:uid="{00000000-0005-0000-0000-000024130000}"/>
    <cellStyle name="Comma 7 2 3 3 2" xfId="5039" xr:uid="{00000000-0005-0000-0000-000025130000}"/>
    <cellStyle name="Comma 7 2 3 4" xfId="2365" xr:uid="{00000000-0005-0000-0000-000026130000}"/>
    <cellStyle name="Comma 7 2 3 4 2" xfId="5040" xr:uid="{00000000-0005-0000-0000-000027130000}"/>
    <cellStyle name="Comma 7 2 3 5" xfId="5036" xr:uid="{00000000-0005-0000-0000-000028130000}"/>
    <cellStyle name="Comma 7 2 4" xfId="2366" xr:uid="{00000000-0005-0000-0000-000029130000}"/>
    <cellStyle name="Comma 7 2 4 2" xfId="2367" xr:uid="{00000000-0005-0000-0000-00002A130000}"/>
    <cellStyle name="Comma 7 2 4 2 2" xfId="2368" xr:uid="{00000000-0005-0000-0000-00002B130000}"/>
    <cellStyle name="Comma 7 2 4 2 2 2" xfId="5043" xr:uid="{00000000-0005-0000-0000-00002C130000}"/>
    <cellStyle name="Comma 7 2 4 2 3" xfId="5042" xr:uid="{00000000-0005-0000-0000-00002D130000}"/>
    <cellStyle name="Comma 7 2 4 3" xfId="2369" xr:uid="{00000000-0005-0000-0000-00002E130000}"/>
    <cellStyle name="Comma 7 2 4 3 2" xfId="5044" xr:uid="{00000000-0005-0000-0000-00002F130000}"/>
    <cellStyle name="Comma 7 2 4 4" xfId="2370" xr:uid="{00000000-0005-0000-0000-000030130000}"/>
    <cellStyle name="Comma 7 2 4 4 2" xfId="5045" xr:uid="{00000000-0005-0000-0000-000031130000}"/>
    <cellStyle name="Comma 7 2 4 5" xfId="5041" xr:uid="{00000000-0005-0000-0000-000032130000}"/>
    <cellStyle name="Comma 7 2 5" xfId="2371" xr:uid="{00000000-0005-0000-0000-000033130000}"/>
    <cellStyle name="Comma 7 2 5 2" xfId="2372" xr:uid="{00000000-0005-0000-0000-000034130000}"/>
    <cellStyle name="Comma 7 2 5 2 2" xfId="2373" xr:uid="{00000000-0005-0000-0000-000035130000}"/>
    <cellStyle name="Comma 7 2 5 2 2 2" xfId="5048" xr:uid="{00000000-0005-0000-0000-000036130000}"/>
    <cellStyle name="Comma 7 2 5 2 3" xfId="5047" xr:uid="{00000000-0005-0000-0000-000037130000}"/>
    <cellStyle name="Comma 7 2 5 3" xfId="2374" xr:uid="{00000000-0005-0000-0000-000038130000}"/>
    <cellStyle name="Comma 7 2 5 3 2" xfId="5049" xr:uid="{00000000-0005-0000-0000-000039130000}"/>
    <cellStyle name="Comma 7 2 5 4" xfId="2375" xr:uid="{00000000-0005-0000-0000-00003A130000}"/>
    <cellStyle name="Comma 7 2 5 4 2" xfId="5050" xr:uid="{00000000-0005-0000-0000-00003B130000}"/>
    <cellStyle name="Comma 7 2 5 5" xfId="5046" xr:uid="{00000000-0005-0000-0000-00003C130000}"/>
    <cellStyle name="Comma 7 2 6" xfId="2376" xr:uid="{00000000-0005-0000-0000-00003D130000}"/>
    <cellStyle name="Comma 7 2 6 2" xfId="2377" xr:uid="{00000000-0005-0000-0000-00003E130000}"/>
    <cellStyle name="Comma 7 2 6 2 2" xfId="2378" xr:uid="{00000000-0005-0000-0000-00003F130000}"/>
    <cellStyle name="Comma 7 2 6 2 2 2" xfId="5053" xr:uid="{00000000-0005-0000-0000-000040130000}"/>
    <cellStyle name="Comma 7 2 6 2 3" xfId="5052" xr:uid="{00000000-0005-0000-0000-000041130000}"/>
    <cellStyle name="Comma 7 2 6 3" xfId="2379" xr:uid="{00000000-0005-0000-0000-000042130000}"/>
    <cellStyle name="Comma 7 2 6 3 2" xfId="5054" xr:uid="{00000000-0005-0000-0000-000043130000}"/>
    <cellStyle name="Comma 7 2 6 4" xfId="2380" xr:uid="{00000000-0005-0000-0000-000044130000}"/>
    <cellStyle name="Comma 7 2 6 4 2" xfId="5055" xr:uid="{00000000-0005-0000-0000-000045130000}"/>
    <cellStyle name="Comma 7 2 6 5" xfId="5051" xr:uid="{00000000-0005-0000-0000-000046130000}"/>
    <cellStyle name="Comma 7 2 7" xfId="2381" xr:uid="{00000000-0005-0000-0000-000047130000}"/>
    <cellStyle name="Comma 7 2 7 2" xfId="2382" xr:uid="{00000000-0005-0000-0000-000048130000}"/>
    <cellStyle name="Comma 7 2 7 2 2" xfId="5057" xr:uid="{00000000-0005-0000-0000-000049130000}"/>
    <cellStyle name="Comma 7 2 7 3" xfId="2383" xr:uid="{00000000-0005-0000-0000-00004A130000}"/>
    <cellStyle name="Comma 7 2 7 3 2" xfId="5058" xr:uid="{00000000-0005-0000-0000-00004B130000}"/>
    <cellStyle name="Comma 7 2 7 4" xfId="5056" xr:uid="{00000000-0005-0000-0000-00004C130000}"/>
    <cellStyle name="Comma 7 2 8" xfId="2384" xr:uid="{00000000-0005-0000-0000-00004D130000}"/>
    <cellStyle name="Comma 7 2 8 2" xfId="2385" xr:uid="{00000000-0005-0000-0000-00004E130000}"/>
    <cellStyle name="Comma 7 2 8 2 2" xfId="5060" xr:uid="{00000000-0005-0000-0000-00004F130000}"/>
    <cellStyle name="Comma 7 2 8 3" xfId="5059" xr:uid="{00000000-0005-0000-0000-000050130000}"/>
    <cellStyle name="Comma 7 2 9" xfId="2386" xr:uid="{00000000-0005-0000-0000-000051130000}"/>
    <cellStyle name="Comma 7 2 9 2" xfId="5061" xr:uid="{00000000-0005-0000-0000-000052130000}"/>
    <cellStyle name="Comma 7 3" xfId="2387" xr:uid="{00000000-0005-0000-0000-000053130000}"/>
    <cellStyle name="Comma 7 3 10" xfId="2388" xr:uid="{00000000-0005-0000-0000-000054130000}"/>
    <cellStyle name="Comma 7 3 10 2" xfId="5063" xr:uid="{00000000-0005-0000-0000-000055130000}"/>
    <cellStyle name="Comma 7 3 11" xfId="5062" xr:uid="{00000000-0005-0000-0000-000056130000}"/>
    <cellStyle name="Comma 7 3 2" xfId="2389" xr:uid="{00000000-0005-0000-0000-000057130000}"/>
    <cellStyle name="Comma 7 3 2 10" xfId="5064" xr:uid="{00000000-0005-0000-0000-000058130000}"/>
    <cellStyle name="Comma 7 3 2 2" xfId="2390" xr:uid="{00000000-0005-0000-0000-000059130000}"/>
    <cellStyle name="Comma 7 3 2 2 2" xfId="2391" xr:uid="{00000000-0005-0000-0000-00005A130000}"/>
    <cellStyle name="Comma 7 3 2 2 2 2" xfId="2392" xr:uid="{00000000-0005-0000-0000-00005B130000}"/>
    <cellStyle name="Comma 7 3 2 2 2 2 2" xfId="5067" xr:uid="{00000000-0005-0000-0000-00005C130000}"/>
    <cellStyle name="Comma 7 3 2 2 2 3" xfId="5066" xr:uid="{00000000-0005-0000-0000-00005D130000}"/>
    <cellStyle name="Comma 7 3 2 2 3" xfId="2393" xr:uid="{00000000-0005-0000-0000-00005E130000}"/>
    <cellStyle name="Comma 7 3 2 2 3 2" xfId="5068" xr:uid="{00000000-0005-0000-0000-00005F130000}"/>
    <cellStyle name="Comma 7 3 2 2 4" xfId="2394" xr:uid="{00000000-0005-0000-0000-000060130000}"/>
    <cellStyle name="Comma 7 3 2 2 4 2" xfId="5069" xr:uid="{00000000-0005-0000-0000-000061130000}"/>
    <cellStyle name="Comma 7 3 2 2 5" xfId="5065" xr:uid="{00000000-0005-0000-0000-000062130000}"/>
    <cellStyle name="Comma 7 3 2 3" xfId="2395" xr:uid="{00000000-0005-0000-0000-000063130000}"/>
    <cellStyle name="Comma 7 3 2 3 2" xfId="2396" xr:uid="{00000000-0005-0000-0000-000064130000}"/>
    <cellStyle name="Comma 7 3 2 3 2 2" xfId="2397" xr:uid="{00000000-0005-0000-0000-000065130000}"/>
    <cellStyle name="Comma 7 3 2 3 2 2 2" xfId="5072" xr:uid="{00000000-0005-0000-0000-000066130000}"/>
    <cellStyle name="Comma 7 3 2 3 2 3" xfId="5071" xr:uid="{00000000-0005-0000-0000-000067130000}"/>
    <cellStyle name="Comma 7 3 2 3 3" xfId="2398" xr:uid="{00000000-0005-0000-0000-000068130000}"/>
    <cellStyle name="Comma 7 3 2 3 3 2" xfId="5073" xr:uid="{00000000-0005-0000-0000-000069130000}"/>
    <cellStyle name="Comma 7 3 2 3 4" xfId="2399" xr:uid="{00000000-0005-0000-0000-00006A130000}"/>
    <cellStyle name="Comma 7 3 2 3 4 2" xfId="5074" xr:uid="{00000000-0005-0000-0000-00006B130000}"/>
    <cellStyle name="Comma 7 3 2 3 5" xfId="5070" xr:uid="{00000000-0005-0000-0000-00006C130000}"/>
    <cellStyle name="Comma 7 3 2 4" xfId="2400" xr:uid="{00000000-0005-0000-0000-00006D130000}"/>
    <cellStyle name="Comma 7 3 2 4 2" xfId="2401" xr:uid="{00000000-0005-0000-0000-00006E130000}"/>
    <cellStyle name="Comma 7 3 2 4 2 2" xfId="2402" xr:uid="{00000000-0005-0000-0000-00006F130000}"/>
    <cellStyle name="Comma 7 3 2 4 2 2 2" xfId="5077" xr:uid="{00000000-0005-0000-0000-000070130000}"/>
    <cellStyle name="Comma 7 3 2 4 2 3" xfId="5076" xr:uid="{00000000-0005-0000-0000-000071130000}"/>
    <cellStyle name="Comma 7 3 2 4 3" xfId="2403" xr:uid="{00000000-0005-0000-0000-000072130000}"/>
    <cellStyle name="Comma 7 3 2 4 3 2" xfId="5078" xr:uid="{00000000-0005-0000-0000-000073130000}"/>
    <cellStyle name="Comma 7 3 2 4 4" xfId="2404" xr:uid="{00000000-0005-0000-0000-000074130000}"/>
    <cellStyle name="Comma 7 3 2 4 4 2" xfId="5079" xr:uid="{00000000-0005-0000-0000-000075130000}"/>
    <cellStyle name="Comma 7 3 2 4 5" xfId="5075" xr:uid="{00000000-0005-0000-0000-000076130000}"/>
    <cellStyle name="Comma 7 3 2 5" xfId="2405" xr:uid="{00000000-0005-0000-0000-000077130000}"/>
    <cellStyle name="Comma 7 3 2 5 2" xfId="2406" xr:uid="{00000000-0005-0000-0000-000078130000}"/>
    <cellStyle name="Comma 7 3 2 5 2 2" xfId="2407" xr:uid="{00000000-0005-0000-0000-000079130000}"/>
    <cellStyle name="Comma 7 3 2 5 2 2 2" xfId="5082" xr:uid="{00000000-0005-0000-0000-00007A130000}"/>
    <cellStyle name="Comma 7 3 2 5 2 3" xfId="5081" xr:uid="{00000000-0005-0000-0000-00007B130000}"/>
    <cellStyle name="Comma 7 3 2 5 3" xfId="2408" xr:uid="{00000000-0005-0000-0000-00007C130000}"/>
    <cellStyle name="Comma 7 3 2 5 3 2" xfId="5083" xr:uid="{00000000-0005-0000-0000-00007D130000}"/>
    <cellStyle name="Comma 7 3 2 5 4" xfId="2409" xr:uid="{00000000-0005-0000-0000-00007E130000}"/>
    <cellStyle name="Comma 7 3 2 5 4 2" xfId="5084" xr:uid="{00000000-0005-0000-0000-00007F130000}"/>
    <cellStyle name="Comma 7 3 2 5 5" xfId="5080" xr:uid="{00000000-0005-0000-0000-000080130000}"/>
    <cellStyle name="Comma 7 3 2 6" xfId="2410" xr:uid="{00000000-0005-0000-0000-000081130000}"/>
    <cellStyle name="Comma 7 3 2 6 2" xfId="2411" xr:uid="{00000000-0005-0000-0000-000082130000}"/>
    <cellStyle name="Comma 7 3 2 6 2 2" xfId="5086" xr:uid="{00000000-0005-0000-0000-000083130000}"/>
    <cellStyle name="Comma 7 3 2 6 3" xfId="2412" xr:uid="{00000000-0005-0000-0000-000084130000}"/>
    <cellStyle name="Comma 7 3 2 6 3 2" xfId="5087" xr:uid="{00000000-0005-0000-0000-000085130000}"/>
    <cellStyle name="Comma 7 3 2 6 4" xfId="5085" xr:uid="{00000000-0005-0000-0000-000086130000}"/>
    <cellStyle name="Comma 7 3 2 7" xfId="2413" xr:uid="{00000000-0005-0000-0000-000087130000}"/>
    <cellStyle name="Comma 7 3 2 7 2" xfId="2414" xr:uid="{00000000-0005-0000-0000-000088130000}"/>
    <cellStyle name="Comma 7 3 2 7 2 2" xfId="5089" xr:uid="{00000000-0005-0000-0000-000089130000}"/>
    <cellStyle name="Comma 7 3 2 7 3" xfId="5088" xr:uid="{00000000-0005-0000-0000-00008A130000}"/>
    <cellStyle name="Comma 7 3 2 8" xfId="2415" xr:uid="{00000000-0005-0000-0000-00008B130000}"/>
    <cellStyle name="Comma 7 3 2 8 2" xfId="5090" xr:uid="{00000000-0005-0000-0000-00008C130000}"/>
    <cellStyle name="Comma 7 3 2 9" xfId="2416" xr:uid="{00000000-0005-0000-0000-00008D130000}"/>
    <cellStyle name="Comma 7 3 2 9 2" xfId="5091" xr:uid="{00000000-0005-0000-0000-00008E130000}"/>
    <cellStyle name="Comma 7 3 3" xfId="2417" xr:uid="{00000000-0005-0000-0000-00008F130000}"/>
    <cellStyle name="Comma 7 3 3 2" xfId="2418" xr:uid="{00000000-0005-0000-0000-000090130000}"/>
    <cellStyle name="Comma 7 3 3 2 2" xfId="2419" xr:uid="{00000000-0005-0000-0000-000091130000}"/>
    <cellStyle name="Comma 7 3 3 2 2 2" xfId="5094" xr:uid="{00000000-0005-0000-0000-000092130000}"/>
    <cellStyle name="Comma 7 3 3 2 3" xfId="5093" xr:uid="{00000000-0005-0000-0000-000093130000}"/>
    <cellStyle name="Comma 7 3 3 3" xfId="2420" xr:uid="{00000000-0005-0000-0000-000094130000}"/>
    <cellStyle name="Comma 7 3 3 3 2" xfId="5095" xr:uid="{00000000-0005-0000-0000-000095130000}"/>
    <cellStyle name="Comma 7 3 3 4" xfId="2421" xr:uid="{00000000-0005-0000-0000-000096130000}"/>
    <cellStyle name="Comma 7 3 3 4 2" xfId="5096" xr:uid="{00000000-0005-0000-0000-000097130000}"/>
    <cellStyle name="Comma 7 3 3 5" xfId="5092" xr:uid="{00000000-0005-0000-0000-000098130000}"/>
    <cellStyle name="Comma 7 3 4" xfId="2422" xr:uid="{00000000-0005-0000-0000-000099130000}"/>
    <cellStyle name="Comma 7 3 4 2" xfId="2423" xr:uid="{00000000-0005-0000-0000-00009A130000}"/>
    <cellStyle name="Comma 7 3 4 2 2" xfId="2424" xr:uid="{00000000-0005-0000-0000-00009B130000}"/>
    <cellStyle name="Comma 7 3 4 2 2 2" xfId="5099" xr:uid="{00000000-0005-0000-0000-00009C130000}"/>
    <cellStyle name="Comma 7 3 4 2 3" xfId="5098" xr:uid="{00000000-0005-0000-0000-00009D130000}"/>
    <cellStyle name="Comma 7 3 4 3" xfId="2425" xr:uid="{00000000-0005-0000-0000-00009E130000}"/>
    <cellStyle name="Comma 7 3 4 3 2" xfId="5100" xr:uid="{00000000-0005-0000-0000-00009F130000}"/>
    <cellStyle name="Comma 7 3 4 4" xfId="2426" xr:uid="{00000000-0005-0000-0000-0000A0130000}"/>
    <cellStyle name="Comma 7 3 4 4 2" xfId="5101" xr:uid="{00000000-0005-0000-0000-0000A1130000}"/>
    <cellStyle name="Comma 7 3 4 5" xfId="5097" xr:uid="{00000000-0005-0000-0000-0000A2130000}"/>
    <cellStyle name="Comma 7 3 5" xfId="2427" xr:uid="{00000000-0005-0000-0000-0000A3130000}"/>
    <cellStyle name="Comma 7 3 5 2" xfId="2428" xr:uid="{00000000-0005-0000-0000-0000A4130000}"/>
    <cellStyle name="Comma 7 3 5 2 2" xfId="2429" xr:uid="{00000000-0005-0000-0000-0000A5130000}"/>
    <cellStyle name="Comma 7 3 5 2 2 2" xfId="5104" xr:uid="{00000000-0005-0000-0000-0000A6130000}"/>
    <cellStyle name="Comma 7 3 5 2 3" xfId="5103" xr:uid="{00000000-0005-0000-0000-0000A7130000}"/>
    <cellStyle name="Comma 7 3 5 3" xfId="2430" xr:uid="{00000000-0005-0000-0000-0000A8130000}"/>
    <cellStyle name="Comma 7 3 5 3 2" xfId="5105" xr:uid="{00000000-0005-0000-0000-0000A9130000}"/>
    <cellStyle name="Comma 7 3 5 4" xfId="2431" xr:uid="{00000000-0005-0000-0000-0000AA130000}"/>
    <cellStyle name="Comma 7 3 5 4 2" xfId="5106" xr:uid="{00000000-0005-0000-0000-0000AB130000}"/>
    <cellStyle name="Comma 7 3 5 5" xfId="5102" xr:uid="{00000000-0005-0000-0000-0000AC130000}"/>
    <cellStyle name="Comma 7 3 6" xfId="2432" xr:uid="{00000000-0005-0000-0000-0000AD130000}"/>
    <cellStyle name="Comma 7 3 6 2" xfId="2433" xr:uid="{00000000-0005-0000-0000-0000AE130000}"/>
    <cellStyle name="Comma 7 3 6 2 2" xfId="2434" xr:uid="{00000000-0005-0000-0000-0000AF130000}"/>
    <cellStyle name="Comma 7 3 6 2 2 2" xfId="5109" xr:uid="{00000000-0005-0000-0000-0000B0130000}"/>
    <cellStyle name="Comma 7 3 6 2 3" xfId="5108" xr:uid="{00000000-0005-0000-0000-0000B1130000}"/>
    <cellStyle name="Comma 7 3 6 3" xfId="2435" xr:uid="{00000000-0005-0000-0000-0000B2130000}"/>
    <cellStyle name="Comma 7 3 6 3 2" xfId="5110" xr:uid="{00000000-0005-0000-0000-0000B3130000}"/>
    <cellStyle name="Comma 7 3 6 4" xfId="2436" xr:uid="{00000000-0005-0000-0000-0000B4130000}"/>
    <cellStyle name="Comma 7 3 6 4 2" xfId="5111" xr:uid="{00000000-0005-0000-0000-0000B5130000}"/>
    <cellStyle name="Comma 7 3 6 5" xfId="5107" xr:uid="{00000000-0005-0000-0000-0000B6130000}"/>
    <cellStyle name="Comma 7 3 7" xfId="2437" xr:uid="{00000000-0005-0000-0000-0000B7130000}"/>
    <cellStyle name="Comma 7 3 7 2" xfId="2438" xr:uid="{00000000-0005-0000-0000-0000B8130000}"/>
    <cellStyle name="Comma 7 3 7 2 2" xfId="5113" xr:uid="{00000000-0005-0000-0000-0000B9130000}"/>
    <cellStyle name="Comma 7 3 7 3" xfId="2439" xr:uid="{00000000-0005-0000-0000-0000BA130000}"/>
    <cellStyle name="Comma 7 3 7 3 2" xfId="5114" xr:uid="{00000000-0005-0000-0000-0000BB130000}"/>
    <cellStyle name="Comma 7 3 7 4" xfId="5112" xr:uid="{00000000-0005-0000-0000-0000BC130000}"/>
    <cellStyle name="Comma 7 3 8" xfId="2440" xr:uid="{00000000-0005-0000-0000-0000BD130000}"/>
    <cellStyle name="Comma 7 3 8 2" xfId="2441" xr:uid="{00000000-0005-0000-0000-0000BE130000}"/>
    <cellStyle name="Comma 7 3 8 2 2" xfId="5116" xr:uid="{00000000-0005-0000-0000-0000BF130000}"/>
    <cellStyle name="Comma 7 3 8 3" xfId="5115" xr:uid="{00000000-0005-0000-0000-0000C0130000}"/>
    <cellStyle name="Comma 7 3 9" xfId="2442" xr:uid="{00000000-0005-0000-0000-0000C1130000}"/>
    <cellStyle name="Comma 7 3 9 2" xfId="5117" xr:uid="{00000000-0005-0000-0000-0000C2130000}"/>
    <cellStyle name="Comma 7 4" xfId="2443" xr:uid="{00000000-0005-0000-0000-0000C3130000}"/>
    <cellStyle name="Comma 7 4 10" xfId="2444" xr:uid="{00000000-0005-0000-0000-0000C4130000}"/>
    <cellStyle name="Comma 7 4 10 2" xfId="5119" xr:uid="{00000000-0005-0000-0000-0000C5130000}"/>
    <cellStyle name="Comma 7 4 11" xfId="5118" xr:uid="{00000000-0005-0000-0000-0000C6130000}"/>
    <cellStyle name="Comma 7 4 2" xfId="2445" xr:uid="{00000000-0005-0000-0000-0000C7130000}"/>
    <cellStyle name="Comma 7 4 2 10" xfId="5120" xr:uid="{00000000-0005-0000-0000-0000C8130000}"/>
    <cellStyle name="Comma 7 4 2 2" xfId="2446" xr:uid="{00000000-0005-0000-0000-0000C9130000}"/>
    <cellStyle name="Comma 7 4 2 2 2" xfId="2447" xr:uid="{00000000-0005-0000-0000-0000CA130000}"/>
    <cellStyle name="Comma 7 4 2 2 2 2" xfId="2448" xr:uid="{00000000-0005-0000-0000-0000CB130000}"/>
    <cellStyle name="Comma 7 4 2 2 2 2 2" xfId="5123" xr:uid="{00000000-0005-0000-0000-0000CC130000}"/>
    <cellStyle name="Comma 7 4 2 2 2 3" xfId="5122" xr:uid="{00000000-0005-0000-0000-0000CD130000}"/>
    <cellStyle name="Comma 7 4 2 2 3" xfId="2449" xr:uid="{00000000-0005-0000-0000-0000CE130000}"/>
    <cellStyle name="Comma 7 4 2 2 3 2" xfId="5124" xr:uid="{00000000-0005-0000-0000-0000CF130000}"/>
    <cellStyle name="Comma 7 4 2 2 4" xfId="2450" xr:uid="{00000000-0005-0000-0000-0000D0130000}"/>
    <cellStyle name="Comma 7 4 2 2 4 2" xfId="5125" xr:uid="{00000000-0005-0000-0000-0000D1130000}"/>
    <cellStyle name="Comma 7 4 2 2 5" xfId="5121" xr:uid="{00000000-0005-0000-0000-0000D2130000}"/>
    <cellStyle name="Comma 7 4 2 3" xfId="2451" xr:uid="{00000000-0005-0000-0000-0000D3130000}"/>
    <cellStyle name="Comma 7 4 2 3 2" xfId="2452" xr:uid="{00000000-0005-0000-0000-0000D4130000}"/>
    <cellStyle name="Comma 7 4 2 3 2 2" xfId="2453" xr:uid="{00000000-0005-0000-0000-0000D5130000}"/>
    <cellStyle name="Comma 7 4 2 3 2 2 2" xfId="5128" xr:uid="{00000000-0005-0000-0000-0000D6130000}"/>
    <cellStyle name="Comma 7 4 2 3 2 3" xfId="5127" xr:uid="{00000000-0005-0000-0000-0000D7130000}"/>
    <cellStyle name="Comma 7 4 2 3 3" xfId="2454" xr:uid="{00000000-0005-0000-0000-0000D8130000}"/>
    <cellStyle name="Comma 7 4 2 3 3 2" xfId="5129" xr:uid="{00000000-0005-0000-0000-0000D9130000}"/>
    <cellStyle name="Comma 7 4 2 3 4" xfId="2455" xr:uid="{00000000-0005-0000-0000-0000DA130000}"/>
    <cellStyle name="Comma 7 4 2 3 4 2" xfId="5130" xr:uid="{00000000-0005-0000-0000-0000DB130000}"/>
    <cellStyle name="Comma 7 4 2 3 5" xfId="5126" xr:uid="{00000000-0005-0000-0000-0000DC130000}"/>
    <cellStyle name="Comma 7 4 2 4" xfId="2456" xr:uid="{00000000-0005-0000-0000-0000DD130000}"/>
    <cellStyle name="Comma 7 4 2 4 2" xfId="2457" xr:uid="{00000000-0005-0000-0000-0000DE130000}"/>
    <cellStyle name="Comma 7 4 2 4 2 2" xfId="2458" xr:uid="{00000000-0005-0000-0000-0000DF130000}"/>
    <cellStyle name="Comma 7 4 2 4 2 2 2" xfId="5133" xr:uid="{00000000-0005-0000-0000-0000E0130000}"/>
    <cellStyle name="Comma 7 4 2 4 2 3" xfId="5132" xr:uid="{00000000-0005-0000-0000-0000E1130000}"/>
    <cellStyle name="Comma 7 4 2 4 3" xfId="2459" xr:uid="{00000000-0005-0000-0000-0000E2130000}"/>
    <cellStyle name="Comma 7 4 2 4 3 2" xfId="5134" xr:uid="{00000000-0005-0000-0000-0000E3130000}"/>
    <cellStyle name="Comma 7 4 2 4 4" xfId="2460" xr:uid="{00000000-0005-0000-0000-0000E4130000}"/>
    <cellStyle name="Comma 7 4 2 4 4 2" xfId="5135" xr:uid="{00000000-0005-0000-0000-0000E5130000}"/>
    <cellStyle name="Comma 7 4 2 4 5" xfId="5131" xr:uid="{00000000-0005-0000-0000-0000E6130000}"/>
    <cellStyle name="Comma 7 4 2 5" xfId="2461" xr:uid="{00000000-0005-0000-0000-0000E7130000}"/>
    <cellStyle name="Comma 7 4 2 5 2" xfId="2462" xr:uid="{00000000-0005-0000-0000-0000E8130000}"/>
    <cellStyle name="Comma 7 4 2 5 2 2" xfId="2463" xr:uid="{00000000-0005-0000-0000-0000E9130000}"/>
    <cellStyle name="Comma 7 4 2 5 2 2 2" xfId="5138" xr:uid="{00000000-0005-0000-0000-0000EA130000}"/>
    <cellStyle name="Comma 7 4 2 5 2 3" xfId="5137" xr:uid="{00000000-0005-0000-0000-0000EB130000}"/>
    <cellStyle name="Comma 7 4 2 5 3" xfId="2464" xr:uid="{00000000-0005-0000-0000-0000EC130000}"/>
    <cellStyle name="Comma 7 4 2 5 3 2" xfId="5139" xr:uid="{00000000-0005-0000-0000-0000ED130000}"/>
    <cellStyle name="Comma 7 4 2 5 4" xfId="2465" xr:uid="{00000000-0005-0000-0000-0000EE130000}"/>
    <cellStyle name="Comma 7 4 2 5 4 2" xfId="5140" xr:uid="{00000000-0005-0000-0000-0000EF130000}"/>
    <cellStyle name="Comma 7 4 2 5 5" xfId="5136" xr:uid="{00000000-0005-0000-0000-0000F0130000}"/>
    <cellStyle name="Comma 7 4 2 6" xfId="2466" xr:uid="{00000000-0005-0000-0000-0000F1130000}"/>
    <cellStyle name="Comma 7 4 2 6 2" xfId="2467" xr:uid="{00000000-0005-0000-0000-0000F2130000}"/>
    <cellStyle name="Comma 7 4 2 6 2 2" xfId="5142" xr:uid="{00000000-0005-0000-0000-0000F3130000}"/>
    <cellStyle name="Comma 7 4 2 6 3" xfId="2468" xr:uid="{00000000-0005-0000-0000-0000F4130000}"/>
    <cellStyle name="Comma 7 4 2 6 3 2" xfId="5143" xr:uid="{00000000-0005-0000-0000-0000F5130000}"/>
    <cellStyle name="Comma 7 4 2 6 4" xfId="5141" xr:uid="{00000000-0005-0000-0000-0000F6130000}"/>
    <cellStyle name="Comma 7 4 2 7" xfId="2469" xr:uid="{00000000-0005-0000-0000-0000F7130000}"/>
    <cellStyle name="Comma 7 4 2 7 2" xfId="2470" xr:uid="{00000000-0005-0000-0000-0000F8130000}"/>
    <cellStyle name="Comma 7 4 2 7 2 2" xfId="5145" xr:uid="{00000000-0005-0000-0000-0000F9130000}"/>
    <cellStyle name="Comma 7 4 2 7 3" xfId="5144" xr:uid="{00000000-0005-0000-0000-0000FA130000}"/>
    <cellStyle name="Comma 7 4 2 8" xfId="2471" xr:uid="{00000000-0005-0000-0000-0000FB130000}"/>
    <cellStyle name="Comma 7 4 2 8 2" xfId="5146" xr:uid="{00000000-0005-0000-0000-0000FC130000}"/>
    <cellStyle name="Comma 7 4 2 9" xfId="2472" xr:uid="{00000000-0005-0000-0000-0000FD130000}"/>
    <cellStyle name="Comma 7 4 2 9 2" xfId="5147" xr:uid="{00000000-0005-0000-0000-0000FE130000}"/>
    <cellStyle name="Comma 7 4 3" xfId="2473" xr:uid="{00000000-0005-0000-0000-0000FF130000}"/>
    <cellStyle name="Comma 7 4 3 2" xfId="2474" xr:uid="{00000000-0005-0000-0000-000000140000}"/>
    <cellStyle name="Comma 7 4 3 2 2" xfId="2475" xr:uid="{00000000-0005-0000-0000-000001140000}"/>
    <cellStyle name="Comma 7 4 3 2 2 2" xfId="5150" xr:uid="{00000000-0005-0000-0000-000002140000}"/>
    <cellStyle name="Comma 7 4 3 2 3" xfId="5149" xr:uid="{00000000-0005-0000-0000-000003140000}"/>
    <cellStyle name="Comma 7 4 3 3" xfId="2476" xr:uid="{00000000-0005-0000-0000-000004140000}"/>
    <cellStyle name="Comma 7 4 3 3 2" xfId="5151" xr:uid="{00000000-0005-0000-0000-000005140000}"/>
    <cellStyle name="Comma 7 4 3 4" xfId="2477" xr:uid="{00000000-0005-0000-0000-000006140000}"/>
    <cellStyle name="Comma 7 4 3 4 2" xfId="5152" xr:uid="{00000000-0005-0000-0000-000007140000}"/>
    <cellStyle name="Comma 7 4 3 5" xfId="5148" xr:uid="{00000000-0005-0000-0000-000008140000}"/>
    <cellStyle name="Comma 7 4 4" xfId="2478" xr:uid="{00000000-0005-0000-0000-000009140000}"/>
    <cellStyle name="Comma 7 4 4 2" xfId="2479" xr:uid="{00000000-0005-0000-0000-00000A140000}"/>
    <cellStyle name="Comma 7 4 4 2 2" xfId="2480" xr:uid="{00000000-0005-0000-0000-00000B140000}"/>
    <cellStyle name="Comma 7 4 4 2 2 2" xfId="5155" xr:uid="{00000000-0005-0000-0000-00000C140000}"/>
    <cellStyle name="Comma 7 4 4 2 3" xfId="5154" xr:uid="{00000000-0005-0000-0000-00000D140000}"/>
    <cellStyle name="Comma 7 4 4 3" xfId="2481" xr:uid="{00000000-0005-0000-0000-00000E140000}"/>
    <cellStyle name="Comma 7 4 4 3 2" xfId="5156" xr:uid="{00000000-0005-0000-0000-00000F140000}"/>
    <cellStyle name="Comma 7 4 4 4" xfId="2482" xr:uid="{00000000-0005-0000-0000-000010140000}"/>
    <cellStyle name="Comma 7 4 4 4 2" xfId="5157" xr:uid="{00000000-0005-0000-0000-000011140000}"/>
    <cellStyle name="Comma 7 4 4 5" xfId="5153" xr:uid="{00000000-0005-0000-0000-000012140000}"/>
    <cellStyle name="Comma 7 4 5" xfId="2483" xr:uid="{00000000-0005-0000-0000-000013140000}"/>
    <cellStyle name="Comma 7 4 5 2" xfId="2484" xr:uid="{00000000-0005-0000-0000-000014140000}"/>
    <cellStyle name="Comma 7 4 5 2 2" xfId="2485" xr:uid="{00000000-0005-0000-0000-000015140000}"/>
    <cellStyle name="Comma 7 4 5 2 2 2" xfId="5160" xr:uid="{00000000-0005-0000-0000-000016140000}"/>
    <cellStyle name="Comma 7 4 5 2 3" xfId="5159" xr:uid="{00000000-0005-0000-0000-000017140000}"/>
    <cellStyle name="Comma 7 4 5 3" xfId="2486" xr:uid="{00000000-0005-0000-0000-000018140000}"/>
    <cellStyle name="Comma 7 4 5 3 2" xfId="5161" xr:uid="{00000000-0005-0000-0000-000019140000}"/>
    <cellStyle name="Comma 7 4 5 4" xfId="2487" xr:uid="{00000000-0005-0000-0000-00001A140000}"/>
    <cellStyle name="Comma 7 4 5 4 2" xfId="5162" xr:uid="{00000000-0005-0000-0000-00001B140000}"/>
    <cellStyle name="Comma 7 4 5 5" xfId="5158" xr:uid="{00000000-0005-0000-0000-00001C140000}"/>
    <cellStyle name="Comma 7 4 6" xfId="2488" xr:uid="{00000000-0005-0000-0000-00001D140000}"/>
    <cellStyle name="Comma 7 4 6 2" xfId="2489" xr:uid="{00000000-0005-0000-0000-00001E140000}"/>
    <cellStyle name="Comma 7 4 6 2 2" xfId="2490" xr:uid="{00000000-0005-0000-0000-00001F140000}"/>
    <cellStyle name="Comma 7 4 6 2 2 2" xfId="5165" xr:uid="{00000000-0005-0000-0000-000020140000}"/>
    <cellStyle name="Comma 7 4 6 2 3" xfId="5164" xr:uid="{00000000-0005-0000-0000-000021140000}"/>
    <cellStyle name="Comma 7 4 6 3" xfId="2491" xr:uid="{00000000-0005-0000-0000-000022140000}"/>
    <cellStyle name="Comma 7 4 6 3 2" xfId="5166" xr:uid="{00000000-0005-0000-0000-000023140000}"/>
    <cellStyle name="Comma 7 4 6 4" xfId="2492" xr:uid="{00000000-0005-0000-0000-000024140000}"/>
    <cellStyle name="Comma 7 4 6 4 2" xfId="5167" xr:uid="{00000000-0005-0000-0000-000025140000}"/>
    <cellStyle name="Comma 7 4 6 5" xfId="5163" xr:uid="{00000000-0005-0000-0000-000026140000}"/>
    <cellStyle name="Comma 7 4 7" xfId="2493" xr:uid="{00000000-0005-0000-0000-000027140000}"/>
    <cellStyle name="Comma 7 4 7 2" xfId="2494" xr:uid="{00000000-0005-0000-0000-000028140000}"/>
    <cellStyle name="Comma 7 4 7 2 2" xfId="5169" xr:uid="{00000000-0005-0000-0000-000029140000}"/>
    <cellStyle name="Comma 7 4 7 3" xfId="2495" xr:uid="{00000000-0005-0000-0000-00002A140000}"/>
    <cellStyle name="Comma 7 4 7 3 2" xfId="5170" xr:uid="{00000000-0005-0000-0000-00002B140000}"/>
    <cellStyle name="Comma 7 4 7 4" xfId="5168" xr:uid="{00000000-0005-0000-0000-00002C140000}"/>
    <cellStyle name="Comma 7 4 8" xfId="2496" xr:uid="{00000000-0005-0000-0000-00002D140000}"/>
    <cellStyle name="Comma 7 4 8 2" xfId="2497" xr:uid="{00000000-0005-0000-0000-00002E140000}"/>
    <cellStyle name="Comma 7 4 8 2 2" xfId="5172" xr:uid="{00000000-0005-0000-0000-00002F140000}"/>
    <cellStyle name="Comma 7 4 8 3" xfId="5171" xr:uid="{00000000-0005-0000-0000-000030140000}"/>
    <cellStyle name="Comma 7 4 9" xfId="2498" xr:uid="{00000000-0005-0000-0000-000031140000}"/>
    <cellStyle name="Comma 7 4 9 2" xfId="5173" xr:uid="{00000000-0005-0000-0000-000032140000}"/>
    <cellStyle name="Comma 7 5" xfId="2499" xr:uid="{00000000-0005-0000-0000-000033140000}"/>
    <cellStyle name="Comma 7 5 10" xfId="5174" xr:uid="{00000000-0005-0000-0000-000034140000}"/>
    <cellStyle name="Comma 7 5 2" xfId="2500" xr:uid="{00000000-0005-0000-0000-000035140000}"/>
    <cellStyle name="Comma 7 5 2 2" xfId="2501" xr:uid="{00000000-0005-0000-0000-000036140000}"/>
    <cellStyle name="Comma 7 5 2 2 2" xfId="2502" xr:uid="{00000000-0005-0000-0000-000037140000}"/>
    <cellStyle name="Comma 7 5 2 2 2 2" xfId="5177" xr:uid="{00000000-0005-0000-0000-000038140000}"/>
    <cellStyle name="Comma 7 5 2 2 3" xfId="5176" xr:uid="{00000000-0005-0000-0000-000039140000}"/>
    <cellStyle name="Comma 7 5 2 3" xfId="2503" xr:uid="{00000000-0005-0000-0000-00003A140000}"/>
    <cellStyle name="Comma 7 5 2 3 2" xfId="5178" xr:uid="{00000000-0005-0000-0000-00003B140000}"/>
    <cellStyle name="Comma 7 5 2 4" xfId="2504" xr:uid="{00000000-0005-0000-0000-00003C140000}"/>
    <cellStyle name="Comma 7 5 2 4 2" xfId="5179" xr:uid="{00000000-0005-0000-0000-00003D140000}"/>
    <cellStyle name="Comma 7 5 2 5" xfId="5175" xr:uid="{00000000-0005-0000-0000-00003E140000}"/>
    <cellStyle name="Comma 7 5 3" xfId="2505" xr:uid="{00000000-0005-0000-0000-00003F140000}"/>
    <cellStyle name="Comma 7 5 3 2" xfId="2506" xr:uid="{00000000-0005-0000-0000-000040140000}"/>
    <cellStyle name="Comma 7 5 3 2 2" xfId="2507" xr:uid="{00000000-0005-0000-0000-000041140000}"/>
    <cellStyle name="Comma 7 5 3 2 2 2" xfId="5182" xr:uid="{00000000-0005-0000-0000-000042140000}"/>
    <cellStyle name="Comma 7 5 3 2 3" xfId="5181" xr:uid="{00000000-0005-0000-0000-000043140000}"/>
    <cellStyle name="Comma 7 5 3 3" xfId="2508" xr:uid="{00000000-0005-0000-0000-000044140000}"/>
    <cellStyle name="Comma 7 5 3 3 2" xfId="5183" xr:uid="{00000000-0005-0000-0000-000045140000}"/>
    <cellStyle name="Comma 7 5 3 4" xfId="2509" xr:uid="{00000000-0005-0000-0000-000046140000}"/>
    <cellStyle name="Comma 7 5 3 4 2" xfId="5184" xr:uid="{00000000-0005-0000-0000-000047140000}"/>
    <cellStyle name="Comma 7 5 3 5" xfId="5180" xr:uid="{00000000-0005-0000-0000-000048140000}"/>
    <cellStyle name="Comma 7 5 4" xfId="2510" xr:uid="{00000000-0005-0000-0000-000049140000}"/>
    <cellStyle name="Comma 7 5 4 2" xfId="2511" xr:uid="{00000000-0005-0000-0000-00004A140000}"/>
    <cellStyle name="Comma 7 5 4 2 2" xfId="2512" xr:uid="{00000000-0005-0000-0000-00004B140000}"/>
    <cellStyle name="Comma 7 5 4 2 2 2" xfId="5187" xr:uid="{00000000-0005-0000-0000-00004C140000}"/>
    <cellStyle name="Comma 7 5 4 2 3" xfId="5186" xr:uid="{00000000-0005-0000-0000-00004D140000}"/>
    <cellStyle name="Comma 7 5 4 3" xfId="2513" xr:uid="{00000000-0005-0000-0000-00004E140000}"/>
    <cellStyle name="Comma 7 5 4 3 2" xfId="5188" xr:uid="{00000000-0005-0000-0000-00004F140000}"/>
    <cellStyle name="Comma 7 5 4 4" xfId="2514" xr:uid="{00000000-0005-0000-0000-000050140000}"/>
    <cellStyle name="Comma 7 5 4 4 2" xfId="5189" xr:uid="{00000000-0005-0000-0000-000051140000}"/>
    <cellStyle name="Comma 7 5 4 5" xfId="5185" xr:uid="{00000000-0005-0000-0000-000052140000}"/>
    <cellStyle name="Comma 7 5 5" xfId="2515" xr:uid="{00000000-0005-0000-0000-000053140000}"/>
    <cellStyle name="Comma 7 5 5 2" xfId="2516" xr:uid="{00000000-0005-0000-0000-000054140000}"/>
    <cellStyle name="Comma 7 5 5 2 2" xfId="2517" xr:uid="{00000000-0005-0000-0000-000055140000}"/>
    <cellStyle name="Comma 7 5 5 2 2 2" xfId="5192" xr:uid="{00000000-0005-0000-0000-000056140000}"/>
    <cellStyle name="Comma 7 5 5 2 3" xfId="5191" xr:uid="{00000000-0005-0000-0000-000057140000}"/>
    <cellStyle name="Comma 7 5 5 3" xfId="2518" xr:uid="{00000000-0005-0000-0000-000058140000}"/>
    <cellStyle name="Comma 7 5 5 3 2" xfId="5193" xr:uid="{00000000-0005-0000-0000-000059140000}"/>
    <cellStyle name="Comma 7 5 5 4" xfId="2519" xr:uid="{00000000-0005-0000-0000-00005A140000}"/>
    <cellStyle name="Comma 7 5 5 4 2" xfId="5194" xr:uid="{00000000-0005-0000-0000-00005B140000}"/>
    <cellStyle name="Comma 7 5 5 5" xfId="5190" xr:uid="{00000000-0005-0000-0000-00005C140000}"/>
    <cellStyle name="Comma 7 5 6" xfId="2520" xr:uid="{00000000-0005-0000-0000-00005D140000}"/>
    <cellStyle name="Comma 7 5 6 2" xfId="2521" xr:uid="{00000000-0005-0000-0000-00005E140000}"/>
    <cellStyle name="Comma 7 5 6 2 2" xfId="5196" xr:uid="{00000000-0005-0000-0000-00005F140000}"/>
    <cellStyle name="Comma 7 5 6 3" xfId="2522" xr:uid="{00000000-0005-0000-0000-000060140000}"/>
    <cellStyle name="Comma 7 5 6 3 2" xfId="5197" xr:uid="{00000000-0005-0000-0000-000061140000}"/>
    <cellStyle name="Comma 7 5 6 4" xfId="5195" xr:uid="{00000000-0005-0000-0000-000062140000}"/>
    <cellStyle name="Comma 7 5 7" xfId="2523" xr:uid="{00000000-0005-0000-0000-000063140000}"/>
    <cellStyle name="Comma 7 5 7 2" xfId="2524" xr:uid="{00000000-0005-0000-0000-000064140000}"/>
    <cellStyle name="Comma 7 5 7 2 2" xfId="5199" xr:uid="{00000000-0005-0000-0000-000065140000}"/>
    <cellStyle name="Comma 7 5 7 3" xfId="5198" xr:uid="{00000000-0005-0000-0000-000066140000}"/>
    <cellStyle name="Comma 7 5 8" xfId="2525" xr:uid="{00000000-0005-0000-0000-000067140000}"/>
    <cellStyle name="Comma 7 5 8 2" xfId="5200" xr:uid="{00000000-0005-0000-0000-000068140000}"/>
    <cellStyle name="Comma 7 5 9" xfId="2526" xr:uid="{00000000-0005-0000-0000-000069140000}"/>
    <cellStyle name="Comma 7 5 9 2" xfId="5201" xr:uid="{00000000-0005-0000-0000-00006A140000}"/>
    <cellStyle name="Comma 7 6" xfId="2527" xr:uid="{00000000-0005-0000-0000-00006B140000}"/>
    <cellStyle name="Comma 7 6 2" xfId="2528" xr:uid="{00000000-0005-0000-0000-00006C140000}"/>
    <cellStyle name="Comma 7 6 2 2" xfId="2529" xr:uid="{00000000-0005-0000-0000-00006D140000}"/>
    <cellStyle name="Comma 7 6 2 2 2" xfId="5204" xr:uid="{00000000-0005-0000-0000-00006E140000}"/>
    <cellStyle name="Comma 7 6 2 3" xfId="5203" xr:uid="{00000000-0005-0000-0000-00006F140000}"/>
    <cellStyle name="Comma 7 6 3" xfId="2530" xr:uid="{00000000-0005-0000-0000-000070140000}"/>
    <cellStyle name="Comma 7 6 3 2" xfId="5205" xr:uid="{00000000-0005-0000-0000-000071140000}"/>
    <cellStyle name="Comma 7 6 4" xfId="2531" xr:uid="{00000000-0005-0000-0000-000072140000}"/>
    <cellStyle name="Comma 7 6 4 2" xfId="5206" xr:uid="{00000000-0005-0000-0000-000073140000}"/>
    <cellStyle name="Comma 7 6 5" xfId="5202" xr:uid="{00000000-0005-0000-0000-000074140000}"/>
    <cellStyle name="Comma 7 7" xfId="2532" xr:uid="{00000000-0005-0000-0000-000075140000}"/>
    <cellStyle name="Comma 7 7 2" xfId="2533" xr:uid="{00000000-0005-0000-0000-000076140000}"/>
    <cellStyle name="Comma 7 7 2 2" xfId="2534" xr:uid="{00000000-0005-0000-0000-000077140000}"/>
    <cellStyle name="Comma 7 7 2 2 2" xfId="5209" xr:uid="{00000000-0005-0000-0000-000078140000}"/>
    <cellStyle name="Comma 7 7 2 3" xfId="5208" xr:uid="{00000000-0005-0000-0000-000079140000}"/>
    <cellStyle name="Comma 7 7 3" xfId="2535" xr:uid="{00000000-0005-0000-0000-00007A140000}"/>
    <cellStyle name="Comma 7 7 3 2" xfId="5210" xr:uid="{00000000-0005-0000-0000-00007B140000}"/>
    <cellStyle name="Comma 7 7 4" xfId="2536" xr:uid="{00000000-0005-0000-0000-00007C140000}"/>
    <cellStyle name="Comma 7 7 4 2" xfId="5211" xr:uid="{00000000-0005-0000-0000-00007D140000}"/>
    <cellStyle name="Comma 7 7 5" xfId="5207" xr:uid="{00000000-0005-0000-0000-00007E140000}"/>
    <cellStyle name="Comma 7 8" xfId="2537" xr:uid="{00000000-0005-0000-0000-00007F140000}"/>
    <cellStyle name="Comma 7 8 2" xfId="2538" xr:uid="{00000000-0005-0000-0000-000080140000}"/>
    <cellStyle name="Comma 7 8 2 2" xfId="2539" xr:uid="{00000000-0005-0000-0000-000081140000}"/>
    <cellStyle name="Comma 7 8 2 2 2" xfId="5214" xr:uid="{00000000-0005-0000-0000-000082140000}"/>
    <cellStyle name="Comma 7 8 2 3" xfId="5213" xr:uid="{00000000-0005-0000-0000-000083140000}"/>
    <cellStyle name="Comma 7 8 3" xfId="2540" xr:uid="{00000000-0005-0000-0000-000084140000}"/>
    <cellStyle name="Comma 7 8 3 2" xfId="5215" xr:uid="{00000000-0005-0000-0000-000085140000}"/>
    <cellStyle name="Comma 7 8 4" xfId="2541" xr:uid="{00000000-0005-0000-0000-000086140000}"/>
    <cellStyle name="Comma 7 8 4 2" xfId="5216" xr:uid="{00000000-0005-0000-0000-000087140000}"/>
    <cellStyle name="Comma 7 8 5" xfId="5212" xr:uid="{00000000-0005-0000-0000-000088140000}"/>
    <cellStyle name="Comma 7 9" xfId="2542" xr:uid="{00000000-0005-0000-0000-000089140000}"/>
    <cellStyle name="Comma 7 9 2" xfId="2543" xr:uid="{00000000-0005-0000-0000-00008A140000}"/>
    <cellStyle name="Comma 7 9 2 2" xfId="2544" xr:uid="{00000000-0005-0000-0000-00008B140000}"/>
    <cellStyle name="Comma 7 9 2 2 2" xfId="5219" xr:uid="{00000000-0005-0000-0000-00008C140000}"/>
    <cellStyle name="Comma 7 9 2 3" xfId="5218" xr:uid="{00000000-0005-0000-0000-00008D140000}"/>
    <cellStyle name="Comma 7 9 3" xfId="2545" xr:uid="{00000000-0005-0000-0000-00008E140000}"/>
    <cellStyle name="Comma 7 9 3 2" xfId="5220" xr:uid="{00000000-0005-0000-0000-00008F140000}"/>
    <cellStyle name="Comma 7 9 4" xfId="2546" xr:uid="{00000000-0005-0000-0000-000090140000}"/>
    <cellStyle name="Comma 7 9 4 2" xfId="5221" xr:uid="{00000000-0005-0000-0000-000091140000}"/>
    <cellStyle name="Comma 7 9 5" xfId="5217" xr:uid="{00000000-0005-0000-0000-000092140000}"/>
    <cellStyle name="Comma 8" xfId="2547" xr:uid="{00000000-0005-0000-0000-000093140000}"/>
    <cellStyle name="Comma 8 2" xfId="5222" xr:uid="{00000000-0005-0000-0000-000094140000}"/>
    <cellStyle name="Comma 9" xfId="2579" xr:uid="{00000000-0005-0000-0000-000095140000}"/>
    <cellStyle name="Comma 9 2" xfId="5223" xr:uid="{00000000-0005-0000-0000-000096140000}"/>
    <cellStyle name="DateLong" xfId="60" xr:uid="{00000000-0005-0000-0000-000097140000}"/>
    <cellStyle name="DateShort" xfId="61" xr:uid="{00000000-0005-0000-0000-000098140000}"/>
    <cellStyle name="Descriptor text" xfId="64" xr:uid="{00000000-0005-0000-0000-000099140000}"/>
    <cellStyle name="Factor" xfId="49" xr:uid="{00000000-0005-0000-0000-00009A140000}"/>
    <cellStyle name="headerStyle" xfId="2548" xr:uid="{00000000-0005-0000-0000-00009B140000}"/>
    <cellStyle name="Heading" xfId="63" xr:uid="{00000000-0005-0000-0000-00009C140000}"/>
    <cellStyle name="Hyperlink 2" xfId="2549" xr:uid="{00000000-0005-0000-0000-00009D140000}"/>
    <cellStyle name="Hyperlink 3" xfId="54" xr:uid="{00000000-0005-0000-0000-00009E140000}"/>
    <cellStyle name="NJS" xfId="2550" xr:uid="{00000000-0005-0000-0000-00009F140000}"/>
    <cellStyle name="Normal" xfId="0" builtinId="0"/>
    <cellStyle name="Normal 10" xfId="24" xr:uid="{00000000-0005-0000-0000-0000A1140000}"/>
    <cellStyle name="Normal 10 2" xfId="13" xr:uid="{00000000-0005-0000-0000-0000A2140000}"/>
    <cellStyle name="Normal 10 3" xfId="2594" xr:uid="{00000000-0005-0000-0000-0000A3140000}"/>
    <cellStyle name="Normal 11" xfId="2645" xr:uid="{00000000-0005-0000-0000-0000A4140000}"/>
    <cellStyle name="Normal 12" xfId="7" xr:uid="{00000000-0005-0000-0000-0000A5140000}"/>
    <cellStyle name="Normal 13" xfId="2582" xr:uid="{00000000-0005-0000-0000-0000A6140000}"/>
    <cellStyle name="Normal 14" xfId="2646" xr:uid="{00000000-0005-0000-0000-0000A7140000}"/>
    <cellStyle name="Normal 15" xfId="2643" xr:uid="{00000000-0005-0000-0000-0000A8140000}"/>
    <cellStyle name="Normal 16" xfId="2644" xr:uid="{00000000-0005-0000-0000-0000A9140000}"/>
    <cellStyle name="Normal 17" xfId="2585" xr:uid="{00000000-0005-0000-0000-0000AA140000}"/>
    <cellStyle name="Normal 18" xfId="2647" xr:uid="{00000000-0005-0000-0000-0000AB140000}"/>
    <cellStyle name="Normal 19" xfId="180" xr:uid="{00000000-0005-0000-0000-0000AC140000}"/>
    <cellStyle name="Normal 2" xfId="4" xr:uid="{00000000-0005-0000-0000-0000AD140000}"/>
    <cellStyle name="Normal 2 2" xfId="8" xr:uid="{00000000-0005-0000-0000-0000AE140000}"/>
    <cellStyle name="Normal 2 2 2" xfId="18" xr:uid="{00000000-0005-0000-0000-0000AF140000}"/>
    <cellStyle name="Normal 2 3" xfId="16" xr:uid="{00000000-0005-0000-0000-0000B0140000}"/>
    <cellStyle name="Normal 2 3 2" xfId="56" xr:uid="{00000000-0005-0000-0000-0000B1140000}"/>
    <cellStyle name="Normal 2 4" xfId="97" xr:uid="{00000000-0005-0000-0000-0000B2140000}"/>
    <cellStyle name="Normal 20" xfId="34" xr:uid="{00000000-0005-0000-0000-0000B3140000}"/>
    <cellStyle name="Normal 24" xfId="43" xr:uid="{00000000-0005-0000-0000-0000B4140000}"/>
    <cellStyle name="Normal 24 2" xfId="2759" xr:uid="{00000000-0005-0000-0000-0000B5140000}"/>
    <cellStyle name="Normal 3" xfId="6" xr:uid="{00000000-0005-0000-0000-0000B6140000}"/>
    <cellStyle name="Normal 3 2" xfId="3" xr:uid="{00000000-0005-0000-0000-0000B7140000}"/>
    <cellStyle name="Normal 3 2 2" xfId="11" xr:uid="{00000000-0005-0000-0000-0000B8140000}"/>
    <cellStyle name="Normal 3 2 3" xfId="2551" xr:uid="{00000000-0005-0000-0000-0000B9140000}"/>
    <cellStyle name="Normal 3 3" xfId="51" xr:uid="{00000000-0005-0000-0000-0000BA140000}"/>
    <cellStyle name="Normal 3 3 2" xfId="9" xr:uid="{00000000-0005-0000-0000-0000BB140000}"/>
    <cellStyle name="Normal 3 4" xfId="39" xr:uid="{00000000-0005-0000-0000-0000BC140000}"/>
    <cellStyle name="Normal 3 7" xfId="38" xr:uid="{00000000-0005-0000-0000-0000BD140000}"/>
    <cellStyle name="Normal 3 7 2" xfId="2553" xr:uid="{00000000-0005-0000-0000-0000BE140000}"/>
    <cellStyle name="Normal 3 7 3" xfId="2554" xr:uid="{00000000-0005-0000-0000-0000BF140000}"/>
    <cellStyle name="Normal 3 7 4" xfId="2552" xr:uid="{00000000-0005-0000-0000-0000C0140000}"/>
    <cellStyle name="Normal 4" xfId="2" xr:uid="{00000000-0005-0000-0000-0000C1140000}"/>
    <cellStyle name="Normal 4 2" xfId="12" xr:uid="{00000000-0005-0000-0000-0000C2140000}"/>
    <cellStyle name="Normal 4 2 2" xfId="5" xr:uid="{00000000-0005-0000-0000-0000C3140000}"/>
    <cellStyle name="Normal 4 2 3" xfId="2583" xr:uid="{00000000-0005-0000-0000-0000C4140000}"/>
    <cellStyle name="Normal 4 3" xfId="2586" xr:uid="{00000000-0005-0000-0000-0000C5140000}"/>
    <cellStyle name="Normal 4 4" xfId="40" xr:uid="{00000000-0005-0000-0000-0000C6140000}"/>
    <cellStyle name="Normal 5" xfId="10" xr:uid="{00000000-0005-0000-0000-0000C7140000}"/>
    <cellStyle name="Normal 5 2" xfId="2556" xr:uid="{00000000-0005-0000-0000-0000C8140000}"/>
    <cellStyle name="Normal 5 3" xfId="2557" xr:uid="{00000000-0005-0000-0000-0000C9140000}"/>
    <cellStyle name="Normal 5 4" xfId="2558" xr:uid="{00000000-0005-0000-0000-0000CA140000}"/>
    <cellStyle name="Normal 5 5" xfId="50" xr:uid="{00000000-0005-0000-0000-0000CB140000}"/>
    <cellStyle name="Normal 5 6" xfId="2555" xr:uid="{00000000-0005-0000-0000-0000CC140000}"/>
    <cellStyle name="Normal 6" xfId="21" xr:uid="{00000000-0005-0000-0000-0000CD140000}"/>
    <cellStyle name="Normal 6 2" xfId="26" xr:uid="{00000000-0005-0000-0000-0000CE140000}"/>
    <cellStyle name="Normal 6 2 2" xfId="32" xr:uid="{00000000-0005-0000-0000-0000CF140000}"/>
    <cellStyle name="Normal 6 3" xfId="29" xr:uid="{00000000-0005-0000-0000-0000D0140000}"/>
    <cellStyle name="Normal 6 4" xfId="52" xr:uid="{00000000-0005-0000-0000-0000D1140000}"/>
    <cellStyle name="Normal 7" xfId="1" xr:uid="{00000000-0005-0000-0000-0000D2140000}"/>
    <cellStyle name="Normal 7 2" xfId="53" xr:uid="{00000000-0005-0000-0000-0000D3140000}"/>
    <cellStyle name="Normal 8" xfId="23" xr:uid="{00000000-0005-0000-0000-0000D4140000}"/>
    <cellStyle name="Normal 8 2" xfId="27" xr:uid="{00000000-0005-0000-0000-0000D5140000}"/>
    <cellStyle name="Normal 8 2 2" xfId="33" xr:uid="{00000000-0005-0000-0000-0000D6140000}"/>
    <cellStyle name="Normal 8 2 3" xfId="2590" xr:uid="{00000000-0005-0000-0000-0000D7140000}"/>
    <cellStyle name="Normal 8 3" xfId="19" xr:uid="{00000000-0005-0000-0000-0000D8140000}"/>
    <cellStyle name="Normal 8 3 2" xfId="181" xr:uid="{00000000-0005-0000-0000-0000D9140000}"/>
    <cellStyle name="Normal 8 4" xfId="30" xr:uid="{00000000-0005-0000-0000-0000DA140000}"/>
    <cellStyle name="Normal 8 5" xfId="55" xr:uid="{00000000-0005-0000-0000-0000DB140000}"/>
    <cellStyle name="Normal 9" xfId="2578" xr:uid="{00000000-0005-0000-0000-0000DC140000}"/>
    <cellStyle name="OfwatAmber" xfId="66" xr:uid="{00000000-0005-0000-0000-0000DD140000}"/>
    <cellStyle name="OfwatCalculation" xfId="67" xr:uid="{00000000-0005-0000-0000-0000DE140000}"/>
    <cellStyle name="OfwatCopy" xfId="68" xr:uid="{00000000-0005-0000-0000-0000DF140000}"/>
    <cellStyle name="OfwatDescTxt" xfId="69" xr:uid="{00000000-0005-0000-0000-0000E0140000}"/>
    <cellStyle name="OfwatEmphasis" xfId="70" xr:uid="{00000000-0005-0000-0000-0000E1140000}"/>
    <cellStyle name="OfwatGreen" xfId="71" xr:uid="{00000000-0005-0000-0000-0000E2140000}"/>
    <cellStyle name="OfwatHeaderTxt" xfId="72" xr:uid="{00000000-0005-0000-0000-0000E3140000}"/>
    <cellStyle name="OfwatInput" xfId="73" xr:uid="{00000000-0005-0000-0000-0000E4140000}"/>
    <cellStyle name="OfwatINVALID" xfId="74" xr:uid="{00000000-0005-0000-0000-0000E5140000}"/>
    <cellStyle name="OfwatNormal" xfId="75" xr:uid="{00000000-0005-0000-0000-0000E6140000}"/>
    <cellStyle name="OfwatRedPurple" xfId="76" xr:uid="{00000000-0005-0000-0000-0000E7140000}"/>
    <cellStyle name="Output Amounts" xfId="2559" xr:uid="{00000000-0005-0000-0000-0000E8140000}"/>
    <cellStyle name="Output Column Headings" xfId="2560" xr:uid="{00000000-0005-0000-0000-0000E9140000}"/>
    <cellStyle name="Output Line Items" xfId="2561" xr:uid="{00000000-0005-0000-0000-0000EA140000}"/>
    <cellStyle name="Output Report Heading" xfId="2562" xr:uid="{00000000-0005-0000-0000-0000EB140000}"/>
    <cellStyle name="Output Report Title" xfId="2563" xr:uid="{00000000-0005-0000-0000-0000EC140000}"/>
    <cellStyle name="Percent 2" xfId="17" xr:uid="{00000000-0005-0000-0000-0000ED140000}"/>
    <cellStyle name="Percent 2 2" xfId="14" xr:uid="{00000000-0005-0000-0000-0000EE140000}"/>
    <cellStyle name="Percent 2 2 2" xfId="2566" xr:uid="{00000000-0005-0000-0000-0000EF140000}"/>
    <cellStyle name="Percent 2 2 3" xfId="2567" xr:uid="{00000000-0005-0000-0000-0000F0140000}"/>
    <cellStyle name="Percent 2 2 4" xfId="2568" xr:uid="{00000000-0005-0000-0000-0000F1140000}"/>
    <cellStyle name="Percent 2 2 5" xfId="2584" xr:uid="{00000000-0005-0000-0000-0000F2140000}"/>
    <cellStyle name="Percent 2 2 6" xfId="2565" xr:uid="{00000000-0005-0000-0000-0000F3140000}"/>
    <cellStyle name="Percent 2 3" xfId="44" xr:uid="{00000000-0005-0000-0000-0000F4140000}"/>
    <cellStyle name="Percent 2 3 2" xfId="2570" xr:uid="{00000000-0005-0000-0000-0000F5140000}"/>
    <cellStyle name="Percent 2 3 3" xfId="2571" xr:uid="{00000000-0005-0000-0000-0000F6140000}"/>
    <cellStyle name="Percent 2 3 4" xfId="2588" xr:uid="{00000000-0005-0000-0000-0000F7140000}"/>
    <cellStyle name="Percent 2 3 5" xfId="2569" xr:uid="{00000000-0005-0000-0000-0000F8140000}"/>
    <cellStyle name="Percent 2 4" xfId="98" xr:uid="{00000000-0005-0000-0000-0000F9140000}"/>
    <cellStyle name="Percent 2 4 2" xfId="2573" xr:uid="{00000000-0005-0000-0000-0000FA140000}"/>
    <cellStyle name="Percent 2 4 3" xfId="2574" xr:uid="{00000000-0005-0000-0000-0000FB140000}"/>
    <cellStyle name="Percent 2 4 4" xfId="2615" xr:uid="{00000000-0005-0000-0000-0000FC140000}"/>
    <cellStyle name="Percent 2 4 5" xfId="2572" xr:uid="{00000000-0005-0000-0000-0000FD140000}"/>
    <cellStyle name="Percent 2 5" xfId="2575" xr:uid="{00000000-0005-0000-0000-0000FE140000}"/>
    <cellStyle name="Percent 2 6" xfId="2576" xr:uid="{00000000-0005-0000-0000-0000FF140000}"/>
    <cellStyle name="Percent 2 7" xfId="2577" xr:uid="{00000000-0005-0000-0000-000000150000}"/>
    <cellStyle name="Percent 2 8" xfId="2564" xr:uid="{00000000-0005-0000-0000-000001150000}"/>
    <cellStyle name="Percent 3" xfId="46" xr:uid="{00000000-0005-0000-0000-000002150000}"/>
    <cellStyle name="Percent 3 2" xfId="2760" xr:uid="{00000000-0005-0000-0000-000003150000}"/>
    <cellStyle name="Percent 4" xfId="2580" xr:uid="{00000000-0005-0000-0000-000004150000}"/>
    <cellStyle name="Percent 5" xfId="36" xr:uid="{00000000-0005-0000-0000-000005150000}"/>
    <cellStyle name="Style 1" xfId="20" xr:uid="{00000000-0005-0000-0000-000006150000}"/>
    <cellStyle name="Validation error" xfId="65" xr:uid="{00000000-0005-0000-0000-000007150000}"/>
    <cellStyle name="Year" xfId="62" xr:uid="{00000000-0005-0000-0000-00000815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08CD0"/>
      <color rgb="FF75BEE9"/>
      <color rgb="FF990099"/>
      <color rgb="FF800080"/>
      <color rgb="FFCC0099"/>
      <color rgb="FFC16CA1"/>
      <color rgb="FFFBAD18"/>
      <color rgb="FFC96894"/>
      <color rgb="FF7D8FC8"/>
      <color rgb="FF00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0.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0. Cover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0</xdr:row>
      <xdr:rowOff>83344</xdr:rowOff>
    </xdr:from>
    <xdr:to>
      <xdr:col>5</xdr:col>
      <xdr:colOff>440189</xdr:colOff>
      <xdr:row>1</xdr:row>
      <xdr:rowOff>89809</xdr:rowOff>
    </xdr:to>
    <xdr:sp macro="" textlink="">
      <xdr:nvSpPr>
        <xdr:cNvPr id="2" name="Action Button: Hom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FA789-78F8-4194-99D5-D8D5BC4D6F5E}"/>
            </a:ext>
          </a:extLst>
        </xdr:cNvPr>
        <xdr:cNvSpPr/>
      </xdr:nvSpPr>
      <xdr:spPr>
        <a:xfrm>
          <a:off x="4927282" y="83344"/>
          <a:ext cx="267787" cy="326505"/>
        </a:xfrm>
        <a:prstGeom prst="actionButtonHom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29</xdr:col>
      <xdr:colOff>1023937</xdr:colOff>
      <xdr:row>0</xdr:row>
      <xdr:rowOff>0</xdr:rowOff>
    </xdr:from>
    <xdr:to>
      <xdr:col>30</xdr:col>
      <xdr:colOff>1233012</xdr:colOff>
      <xdr:row>2</xdr:row>
      <xdr:rowOff>151228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4024EF-8E69-45E3-A71E-7A368CB87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12897" y="0"/>
          <a:ext cx="1443515" cy="79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0</xdr:row>
      <xdr:rowOff>83344</xdr:rowOff>
    </xdr:from>
    <xdr:to>
      <xdr:col>5</xdr:col>
      <xdr:colOff>440189</xdr:colOff>
      <xdr:row>1</xdr:row>
      <xdr:rowOff>89809</xdr:rowOff>
    </xdr:to>
    <xdr:sp macro="" textlink="">
      <xdr:nvSpPr>
        <xdr:cNvPr id="2" name="Action Button: Hom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1249-8D2C-4E9E-9DED-C3048AFE40C7}"/>
            </a:ext>
          </a:extLst>
        </xdr:cNvPr>
        <xdr:cNvSpPr/>
      </xdr:nvSpPr>
      <xdr:spPr>
        <a:xfrm>
          <a:off x="4927282" y="83344"/>
          <a:ext cx="267787" cy="326505"/>
        </a:xfrm>
        <a:prstGeom prst="actionButtonHom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34</xdr:col>
      <xdr:colOff>1023938</xdr:colOff>
      <xdr:row>0</xdr:row>
      <xdr:rowOff>0</xdr:rowOff>
    </xdr:from>
    <xdr:to>
      <xdr:col>35</xdr:col>
      <xdr:colOff>1233012</xdr:colOff>
      <xdr:row>2</xdr:row>
      <xdr:rowOff>151228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C65BA9-EBF3-4CD8-AAEC-3E4B75704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85098" y="0"/>
          <a:ext cx="1443514" cy="79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08280" y="97790"/>
    <xdr:ext cx="4165600" cy="1955800"/>
    <xdr:pic>
      <xdr:nvPicPr>
        <xdr:cNvPr id="2" name="Logo" descr="Logo 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65600" cy="1955800"/>
        </a:xfrm>
        <a:prstGeom prst="rect">
          <a:avLst/>
        </a:prstGeom>
        <a:noFill/>
      </xdr:spPr>
    </xdr:pic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SummaryByOutcome" displayName="SummaryByOutcome" ref="A1:F11" totalsRowShown="0" headerRowDxfId="64" dataDxfId="63">
  <autoFilter ref="A1:F11" xr:uid="{00000000-0009-0000-0100-000006000000}"/>
  <tableColumns count="6">
    <tableColumn id="1" xr3:uid="{00000000-0010-0000-0000-000001000000}" name="OutcomeName" dataDxfId="62"/>
    <tableColumn id="6" xr3:uid="{00000000-0010-0000-0000-000006000000}" name="Year1" dataDxfId="61"/>
    <tableColumn id="5" xr3:uid="{00000000-0010-0000-0000-000005000000}" name="Year2" dataDxfId="60"/>
    <tableColumn id="4" xr3:uid="{00000000-0010-0000-0000-000004000000}" name="Year3" dataDxfId="59"/>
    <tableColumn id="3" xr3:uid="{00000000-0010-0000-0000-000003000000}" name="Year4" dataDxfId="58"/>
    <tableColumn id="2" xr3:uid="{00000000-0010-0000-0000-000002000000}" name="Year5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SummaryByPortfolio" displayName="SummaryByPortfolio" ref="A1:K4" totalsRowShown="0" headerRowDxfId="56" dataDxfId="55">
  <autoFilter ref="A1:K4" xr:uid="{00000000-0009-0000-0100-000007000000}"/>
  <tableColumns count="11">
    <tableColumn id="1" xr3:uid="{00000000-0010-0000-0100-000001000000}" name="Portfolio" dataDxfId="54"/>
    <tableColumn id="3" xr3:uid="{00000000-0010-0000-0100-000003000000}" name="DelightedCustomers" dataDxfId="53"/>
    <tableColumn id="11" xr3:uid="{00000000-0010-0000-0100-00000B000000}" name="FairChargesFairReturns" dataDxfId="52"/>
    <tableColumn id="10" xr3:uid="{00000000-0010-0000-0100-00000A000000}" name="SafeCleanWater" dataDxfId="51"/>
    <tableColumn id="9" xr3:uid="{00000000-0010-0000-0100-000009000000}" name="ResilientBusiness" dataDxfId="50"/>
    <tableColumn id="8" xr3:uid="{00000000-0010-0000-0100-000008000000}" name="SupplyMeetsDemand" dataDxfId="49"/>
    <tableColumn id="7" xr3:uid="{00000000-0010-0000-0100-000007000000}" name="AFlourishingEnvironment" dataDxfId="48"/>
    <tableColumn id="6" xr3:uid="{00000000-0010-0000-0100-000006000000}" name="ASmallerFootprint" dataDxfId="47"/>
    <tableColumn id="5" xr3:uid="{00000000-0010-0000-0100-000005000000}" name="PositiveImpactOnCommunities" dataDxfId="46"/>
    <tableColumn id="4" xr3:uid="{00000000-0010-0000-0100-000004000000}" name="InvestingInTomorrow" dataDxfId="45"/>
    <tableColumn id="2" xr3:uid="{00000000-0010-0000-0100-000002000000}" name="PeopleHealthierHappierSafer" dataDxfId="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yearMatch" displayName="yearMatch" ref="A1:M11" totalsRowShown="0">
  <autoFilter ref="A1:M11" xr:uid="{00000000-0009-0000-0100-000003000000}"/>
  <tableColumns count="13">
    <tableColumn id="2" xr3:uid="{00000000-0010-0000-0200-000002000000}" name="Year" dataDxfId="43">
      <calculatedColumnFormula>HeaderParameters[StartFiscalYear]+ROW()-ROW($A$2)</calculatedColumnFormula>
    </tableColumn>
    <tableColumn id="1" xr3:uid="{00000000-0010-0000-0200-000001000000}" name="TableNameCapex"/>
    <tableColumn id="4" xr3:uid="{00000000-0010-0000-0200-000004000000}" name="tableNameCapexIndex" dataDxfId="42">
      <calculatedColumnFormula>MATCH(yearMatch[[#This Row],[TableNameCapex]],#REF!, 0)</calculatedColumnFormula>
    </tableColumn>
    <tableColumn id="3" xr3:uid="{00000000-0010-0000-0200-000003000000}" name="TableNameOpex"/>
    <tableColumn id="5" xr3:uid="{00000000-0010-0000-0200-000005000000}" name="tableNameOpexIndex" dataDxfId="41">
      <calculatedColumnFormula>MATCH(yearMatch[[#This Row],[TableNameOpex]],#REF!, 0)</calculatedColumnFormula>
    </tableColumn>
    <tableColumn id="6" xr3:uid="{00000000-0010-0000-0200-000006000000}" name="tNameCapexNoLoad" dataDxfId="40"/>
    <tableColumn id="7" xr3:uid="{00000000-0010-0000-0200-000007000000}" name="tNameCapexNoLoadIndex" dataDxfId="39">
      <calculatedColumnFormula>MATCH(yearMatch[[#This Row],[tNameCapexNoLoad]],#REF!, 0)</calculatedColumnFormula>
    </tableColumn>
    <tableColumn id="8" xr3:uid="{00000000-0010-0000-0200-000008000000}" name="tNameOpexNoLoad" dataDxfId="38" dataCellStyle="Normal 8"/>
    <tableColumn id="9" xr3:uid="{00000000-0010-0000-0200-000009000000}" name="tNameOpexNoLoadIndex" dataDxfId="37">
      <calculatedColumnFormula>MATCH(yearMatch[[#This Row],[tNameOpexNoLoad]],#REF!, 0)</calculatedColumnFormula>
    </tableColumn>
    <tableColumn id="10" xr3:uid="{00000000-0010-0000-0200-00000A000000}" name="tNameCapexPost" dataDxfId="36"/>
    <tableColumn id="11" xr3:uid="{00000000-0010-0000-0200-00000B000000}" name="tNameCapexPostIndex" dataDxfId="35">
      <calculatedColumnFormula>MATCH(yearMatch[[#This Row],[tNameCapexPost]],#REF!, 0)</calculatedColumnFormula>
    </tableColumn>
    <tableColumn id="12" xr3:uid="{00000000-0010-0000-0200-00000C000000}" name="tNameOpexPost" dataDxfId="34"/>
    <tableColumn id="13" xr3:uid="{00000000-0010-0000-0200-00000D000000}" name="tNameOpexPostIndex" dataDxfId="33">
      <calculatedColumnFormula>MATCH(yearMatch[[#This Row],[tNameOpexPost]],#REF!, 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SummaryByBICAndPortfolio" displayName="SummaryByBICAndPortfolio" ref="A1:BT12" totalsRowShown="0">
  <autoFilter ref="A1:BT12" xr:uid="{00000000-0009-0000-0100-000008000000}"/>
  <tableColumns count="72">
    <tableColumn id="1" xr3:uid="{00000000-0010-0000-0300-000001000000}" name="BICName"/>
    <tableColumn id="2" xr3:uid="{00000000-0010-0000-0300-000002000000}" name="Portfolio"/>
    <tableColumn id="3" xr3:uid="{00000000-0010-0000-0300-000003000000}" name="Year0Capex"/>
    <tableColumn id="4" xr3:uid="{00000000-0010-0000-0300-000004000000}" name="Year1Capex"/>
    <tableColumn id="5" xr3:uid="{00000000-0010-0000-0300-000005000000}" name="Year2Capex"/>
    <tableColumn id="6" xr3:uid="{00000000-0010-0000-0300-000006000000}" name="Year3Capex"/>
    <tableColumn id="7" xr3:uid="{00000000-0010-0000-0300-000007000000}" name="Year4Capex"/>
    <tableColumn id="8" xr3:uid="{00000000-0010-0000-0300-000008000000}" name="Year5Capex"/>
    <tableColumn id="9" xr3:uid="{00000000-0010-0000-0300-000009000000}" name="Year6Capex"/>
    <tableColumn id="10" xr3:uid="{00000000-0010-0000-0300-00000A000000}" name="Year7Capex"/>
    <tableColumn id="11" xr3:uid="{00000000-0010-0000-0300-00000B000000}" name="Year8Capex"/>
    <tableColumn id="12" xr3:uid="{00000000-0010-0000-0300-00000C000000}" name="Year9Capex"/>
    <tableColumn id="13" xr3:uid="{00000000-0010-0000-0300-00000D000000}" name="Year10Capex"/>
    <tableColumn id="14" xr3:uid="{00000000-0010-0000-0300-00000E000000}" name="Year0NoLoadCapex"/>
    <tableColumn id="15" xr3:uid="{00000000-0010-0000-0300-00000F000000}" name="Year1NoLoadCapex"/>
    <tableColumn id="16" xr3:uid="{00000000-0010-0000-0300-000010000000}" name="Year2NoLoadCapex"/>
    <tableColumn id="17" xr3:uid="{00000000-0010-0000-0300-000011000000}" name="Year3NoLoadCapex"/>
    <tableColumn id="18" xr3:uid="{00000000-0010-0000-0300-000012000000}" name="Year4NoLoadCapex"/>
    <tableColumn id="19" xr3:uid="{00000000-0010-0000-0300-000013000000}" name="Year5NoLoadCapex"/>
    <tableColumn id="20" xr3:uid="{00000000-0010-0000-0300-000014000000}" name="Year6NoLoadCapex"/>
    <tableColumn id="21" xr3:uid="{00000000-0010-0000-0300-000015000000}" name="Year7NoLoadCapex"/>
    <tableColumn id="22" xr3:uid="{00000000-0010-0000-0300-000016000000}" name="Year8NoLoadCapex"/>
    <tableColumn id="23" xr3:uid="{00000000-0010-0000-0300-000017000000}" name="Year9NoLoadCapex"/>
    <tableColumn id="24" xr3:uid="{00000000-0010-0000-0300-000018000000}" name="Year10NoLoadCapex"/>
    <tableColumn id="25" xr3:uid="{00000000-0010-0000-0300-000019000000}" name="Year0CapexEfficiencyResult"/>
    <tableColumn id="26" xr3:uid="{00000000-0010-0000-0300-00001A000000}" name="Year1CapexEfficiencyResult"/>
    <tableColumn id="27" xr3:uid="{00000000-0010-0000-0300-00001B000000}" name="Year2CapexEfficiencyResult"/>
    <tableColumn id="28" xr3:uid="{00000000-0010-0000-0300-00001C000000}" name="Year3CapexEfficiencyResult"/>
    <tableColumn id="29" xr3:uid="{00000000-0010-0000-0300-00001D000000}" name="Year4CapexEfficiencyResult"/>
    <tableColumn id="30" xr3:uid="{00000000-0010-0000-0300-00001E000000}" name="Year5CapexEfficiencyResult"/>
    <tableColumn id="31" xr3:uid="{00000000-0010-0000-0300-00001F000000}" name="Year6CapexEfficiencyResult"/>
    <tableColumn id="32" xr3:uid="{00000000-0010-0000-0300-000020000000}" name="Year7CapexEfficiencyResult"/>
    <tableColumn id="33" xr3:uid="{00000000-0010-0000-0300-000021000000}" name="Year8CapexEfficiencyResult"/>
    <tableColumn id="34" xr3:uid="{00000000-0010-0000-0300-000022000000}" name="Year9CapexEfficiencyResult"/>
    <tableColumn id="35" xr3:uid="{00000000-0010-0000-0300-000023000000}" name="Year10CapexEfficiencyResult"/>
    <tableColumn id="36" xr3:uid="{00000000-0010-0000-0300-000024000000}" name="Year0Opex"/>
    <tableColumn id="37" xr3:uid="{00000000-0010-0000-0300-000025000000}" name="Year1Opex"/>
    <tableColumn id="38" xr3:uid="{00000000-0010-0000-0300-000026000000}" name="Year2Opex"/>
    <tableColumn id="39" xr3:uid="{00000000-0010-0000-0300-000027000000}" name="Year3Opex"/>
    <tableColumn id="40" xr3:uid="{00000000-0010-0000-0300-000028000000}" name="Year4Opex"/>
    <tableColumn id="41" xr3:uid="{00000000-0010-0000-0300-000029000000}" name="Year5Opex"/>
    <tableColumn id="42" xr3:uid="{00000000-0010-0000-0300-00002A000000}" name="Year6Opex"/>
    <tableColumn id="43" xr3:uid="{00000000-0010-0000-0300-00002B000000}" name="Year7Opex"/>
    <tableColumn id="44" xr3:uid="{00000000-0010-0000-0300-00002C000000}" name="Year8Opex"/>
    <tableColumn id="45" xr3:uid="{00000000-0010-0000-0300-00002D000000}" name="Year9Opex"/>
    <tableColumn id="46" xr3:uid="{00000000-0010-0000-0300-00002E000000}" name="Year10Opex"/>
    <tableColumn id="47" xr3:uid="{00000000-0010-0000-0300-00002F000000}" name="Year0NoLoadOpex"/>
    <tableColumn id="48" xr3:uid="{00000000-0010-0000-0300-000030000000}" name="Year1NoLoadOpex"/>
    <tableColumn id="49" xr3:uid="{00000000-0010-0000-0300-000031000000}" name="Year2NoLoadOpex"/>
    <tableColumn id="50" xr3:uid="{00000000-0010-0000-0300-000032000000}" name="Year3NoLoadOpex"/>
    <tableColumn id="51" xr3:uid="{00000000-0010-0000-0300-000033000000}" name="Year4NoLoadOpex"/>
    <tableColumn id="52" xr3:uid="{00000000-0010-0000-0300-000034000000}" name="Year5NoLoadOpex"/>
    <tableColumn id="53" xr3:uid="{00000000-0010-0000-0300-000035000000}" name="Year6NoLoadOpex"/>
    <tableColumn id="54" xr3:uid="{00000000-0010-0000-0300-000036000000}" name="Year7NoLoadOpex"/>
    <tableColumn id="55" xr3:uid="{00000000-0010-0000-0300-000037000000}" name="Year8NoLoadOpex"/>
    <tableColumn id="56" xr3:uid="{00000000-0010-0000-0300-000038000000}" name="Year9NoLoadOpex"/>
    <tableColumn id="57" xr3:uid="{00000000-0010-0000-0300-000039000000}" name="Year10NoLoadOpex"/>
    <tableColumn id="58" xr3:uid="{00000000-0010-0000-0300-00003A000000}" name="Year0OpexEfficiencyResult"/>
    <tableColumn id="59" xr3:uid="{00000000-0010-0000-0300-00003B000000}" name="Year1OpexEfficiencyResult"/>
    <tableColumn id="60" xr3:uid="{00000000-0010-0000-0300-00003C000000}" name="Year2OpexEfficiencyResult"/>
    <tableColumn id="61" xr3:uid="{00000000-0010-0000-0300-00003D000000}" name="Year3OpexEfficiencyResult"/>
    <tableColumn id="62" xr3:uid="{00000000-0010-0000-0300-00003E000000}" name="Year4OpexEfficiencyResult"/>
    <tableColumn id="63" xr3:uid="{00000000-0010-0000-0300-00003F000000}" name="Year5OpexEfficiencyResult"/>
    <tableColumn id="64" xr3:uid="{00000000-0010-0000-0300-000040000000}" name="Year6OpexEfficiencyResult"/>
    <tableColumn id="65" xr3:uid="{00000000-0010-0000-0300-000041000000}" name="Year7OpexEfficiencyResult"/>
    <tableColumn id="66" xr3:uid="{00000000-0010-0000-0300-000042000000}" name="Year8OpexEfficiencyResult"/>
    <tableColumn id="67" xr3:uid="{00000000-0010-0000-0300-000043000000}" name="Year9OpexEfficiencyResult"/>
    <tableColumn id="68" xr3:uid="{00000000-0010-0000-0300-000044000000}" name="Year10OpexEfficiencyResult"/>
    <tableColumn id="69" xr3:uid="{00000000-0010-0000-0300-000045000000}" name="BIC">
      <calculatedColumnFormula>IFERROR(INDEX(#REF!, MATCH(SummaryByBICAndPortfolio[[#This Row],[BICName]],#REF!, 0)), "")</calculatedColumnFormula>
    </tableColumn>
    <tableColumn id="70" xr3:uid="{00000000-0010-0000-0300-000046000000}" name="BICPortfolio">
      <calculatedColumnFormula>IFERROR(INDEX(#REF!, MATCH(SummaryByBICAndPortfolio[[#This Row],[BICName]],#REF!, 0)), "")</calculatedColumnFormula>
    </tableColumn>
    <tableColumn id="71" xr3:uid="{00000000-0010-0000-0300-000047000000}" name="ws2Capex">
      <calculatedColumnFormula>IFERROR(INDEX(#REF!, MATCH(SummaryByBICAndPortfolio[[#This Row],[BICName]],#REF!, 0)), "")</calculatedColumnFormula>
    </tableColumn>
    <tableColumn id="72" xr3:uid="{00000000-0010-0000-0300-000048000000}" name="WS2Opex">
      <calculatedColumnFormula>IFERROR(INDEX(#REF!, MATCH(SummaryByBICAndPortfolio[[#This Row],[BICName]],#REF!, 0)), "")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HeaderParameters" displayName="HeaderParameters" ref="A1:AR2" totalsRowShown="0" headerRowDxfId="32" dataDxfId="30" headerRowBorderDxfId="31" tableBorderDxfId="29" totalsRowBorderDxfId="28">
  <autoFilter ref="A1:AR2" xr:uid="{00000000-0009-0000-0100-000002000000}"/>
  <tableColumns count="44">
    <tableColumn id="1" xr3:uid="{00000000-0010-0000-0400-000001000000}" name="CustomGenerator" dataDxfId="27"/>
    <tableColumn id="2" xr3:uid="{00000000-0010-0000-0400-000002000000}" name="ReportTemplateFilename" dataDxfId="26"/>
    <tableColumn id="3" xr3:uid="{00000000-0010-0000-0400-000003000000}" name="OutputFormat" dataDxfId="25"/>
    <tableColumn id="4" xr3:uid="{00000000-0010-0000-0400-000004000000}" name="TemplateSearchPatterns" dataDxfId="24"/>
    <tableColumn id="5" xr3:uid="{00000000-0010-0000-0400-000005000000}" name="IsDelivered" dataDxfId="23"/>
    <tableColumn id="6" xr3:uid="{00000000-0010-0000-0400-000006000000}" name="DeliveryMethodKey" dataDxfId="22"/>
    <tableColumn id="7" xr3:uid="{00000000-0010-0000-0400-000007000000}" name="DollarScale" dataDxfId="21"/>
    <tableColumn id="8" xr3:uid="{00000000-0010-0000-0400-000008000000}" name="DollarScaleExcelFormat" dataDxfId="20"/>
    <tableColumn id="9" xr3:uid="{00000000-0010-0000-0400-000009000000}" name="CurrencyScale" dataDxfId="19"/>
    <tableColumn id="10" xr3:uid="{00000000-0010-0000-0400-00000A000000}" name="Refreshable" dataDxfId="18"/>
    <tableColumn id="11" xr3:uid="{00000000-0010-0000-0400-00000B000000}" name="ReportOutputFilenamePrefix" dataDxfId="17"/>
    <tableColumn id="12" xr3:uid="{00000000-0010-0000-0400-00000C000000}" name="ReportParametersId" dataDxfId="16"/>
    <tableColumn id="13" xr3:uid="{00000000-0010-0000-0400-00000D000000}" name="SpecificationPageUrl" dataDxfId="15"/>
    <tableColumn id="14" xr3:uid="{00000000-0010-0000-0400-00000E000000}" name="ExpenditureId" dataDxfId="14"/>
    <tableColumn id="15" xr3:uid="{00000000-0010-0000-0400-00000F000000}" name="AlternativeId" dataDxfId="13"/>
    <tableColumn id="16" xr3:uid="{00000000-0010-0000-0400-000010000000}" name="PortfolioId" dataDxfId="12"/>
    <tableColumn id="17" xr3:uid="{00000000-0010-0000-0400-000011000000}" name="IsPlanning" dataDxfId="11"/>
    <tableColumn id="18" xr3:uid="{00000000-0010-0000-0400-000012000000}" name="IncludeChildPortfolios" dataDxfId="10"/>
    <tableColumn id="19" xr3:uid="{00000000-0010-0000-0400-000013000000}" name="ScenarioId" dataDxfId="9"/>
    <tableColumn id="20" xr3:uid="{00000000-0010-0000-0400-000014000000}" name="ScenarioIds" dataDxfId="8"/>
    <tableColumn id="21" xr3:uid="{00000000-0010-0000-0400-000015000000}" name="AssetId" dataDxfId="7"/>
    <tableColumn id="22" xr3:uid="{00000000-0010-0000-0400-000016000000}" name="OrganizationTreeNodeId" dataDxfId="6"/>
    <tableColumn id="23" xr3:uid="{00000000-0010-0000-0400-000017000000}" name="StartFiscalYear" dataDxfId="5"/>
    <tableColumn id="24" xr3:uid="{00000000-0010-0000-0400-000018000000}" name="SearchCriteria" dataDxfId="4"/>
    <tableColumn id="25" xr3:uid="{00000000-0010-0000-0400-000019000000}" name="NumberOfFiscalYears" dataDxfId="3"/>
    <tableColumn id="26" xr3:uid="{00000000-0010-0000-0400-00001A000000}" name="EndFiscalYear" dataDxfId="2"/>
    <tableColumn id="27" xr3:uid="{00000000-0010-0000-0400-00001B000000}" name="PageUid" dataDxfId="1"/>
    <tableColumn id="28" xr3:uid="{00000000-0010-0000-0400-00001C000000}" name="ReportName"/>
    <tableColumn id="29" xr3:uid="{00000000-0010-0000-0400-00001D000000}" name="DisplayReportName"/>
    <tableColumn id="30" xr3:uid="{00000000-0010-0000-0400-00001E000000}" name="ApplyInflation"/>
    <tableColumn id="31" xr3:uid="{00000000-0010-0000-0400-00001F000000}" name="UserVisibleReportName"/>
    <tableColumn id="32" xr3:uid="{00000000-0010-0000-0400-000020000000}" name="ResultFilePath"/>
    <tableColumn id="33" xr3:uid="{00000000-0010-0000-0400-000021000000}" name="ReportNameResourceKey"/>
    <tableColumn id="34" xr3:uid="{00000000-0010-0000-0400-000022000000}" name="ReportNameResourceType"/>
    <tableColumn id="35" xr3:uid="{00000000-0010-0000-0400-000023000000}" name="ReportId"/>
    <tableColumn id="36" xr3:uid="{00000000-0010-0000-0400-000024000000}" name="ReportTypeIdentifier"/>
    <tableColumn id="37" xr3:uid="{00000000-0010-0000-0400-000025000000}" name="OutputFormatVersion"/>
    <tableColumn id="38" xr3:uid="{00000000-0010-0000-0400-000026000000}" name="BaseUrl"/>
    <tableColumn id="39" xr3:uid="{00000000-0010-0000-0400-000027000000}" name="ResultUrl"/>
    <tableColumn id="40" xr3:uid="{00000000-0010-0000-0400-000028000000}" name="BaseUrlEncoded"/>
    <tableColumn id="41" xr3:uid="{00000000-0010-0000-0400-000029000000}" name="UserId"/>
    <tableColumn id="42" xr3:uid="{00000000-0010-0000-0400-00002A000000}" name="IsOnlineAsync"/>
    <tableColumn id="43" xr3:uid="{00000000-0010-0000-0400-00002B000000}" name="ClosedXML"/>
    <tableColumn id="44" xr3:uid="{00000000-0010-0000-0400-00002C000000}" name="PortfolioName" dataDxfId="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CustomRate" displayName="CustomRate" ref="A1:R37" totalsRowShown="0">
  <autoFilter ref="A1:R37" xr:uid="{00000000-0009-0000-0100-000004000000}"/>
  <tableColumns count="18">
    <tableColumn id="1" xr3:uid="{00000000-0010-0000-0500-000001000000}" name="Id"/>
    <tableColumn id="2" xr3:uid="{00000000-0010-0000-0500-000002000000}" name="Name"/>
    <tableColumn id="3" xr3:uid="{00000000-0010-0000-0500-000003000000}" name="Year0"/>
    <tableColumn id="4" xr3:uid="{00000000-0010-0000-0500-000004000000}" name="Year1"/>
    <tableColumn id="5" xr3:uid="{00000000-0010-0000-0500-000005000000}" name="Year2"/>
    <tableColumn id="6" xr3:uid="{00000000-0010-0000-0500-000006000000}" name="Year3"/>
    <tableColumn id="7" xr3:uid="{00000000-0010-0000-0500-000007000000}" name="Year4"/>
    <tableColumn id="11" xr3:uid="{00000000-0010-0000-0500-00000B000000}" name="help2find"/>
    <tableColumn id="8" xr3:uid="{00000000-0010-0000-0500-000008000000}" name="Period"/>
    <tableColumn id="9" xr3:uid="{00000000-0010-0000-0500-000009000000}" name="Area"/>
    <tableColumn id="10" xr3:uid="{00000000-0010-0000-0500-00000A000000}" name="Type"/>
    <tableColumn id="12" xr3:uid="{00000000-0010-0000-0500-00000C000000}" name="AccountType"/>
    <tableColumn id="13" xr3:uid="{00000000-0010-0000-0500-00000D000000}" name="InvestmentArea"/>
    <tableColumn id="14" xr3:uid="{00000000-0010-0000-0500-00000E000000}" name="Year5"/>
    <tableColumn id="15" xr3:uid="{00000000-0010-0000-0500-00000F000000}" name="Year6"/>
    <tableColumn id="16" xr3:uid="{00000000-0010-0000-0500-000010000000}" name="Year7"/>
    <tableColumn id="17" xr3:uid="{00000000-0010-0000-0500-000011000000}" name="Year8"/>
    <tableColumn id="18" xr3:uid="{00000000-0010-0000-0500-000012000000}" name="Year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LoadingRate" displayName="LoadingRate" ref="A1:P1268" totalsRowShown="0">
  <autoFilter ref="A1:P1268" xr:uid="{00000000-0009-0000-0100-000005000000}"/>
  <tableColumns count="16">
    <tableColumn id="1" xr3:uid="{00000000-0010-0000-0600-000001000000}" name="Id"/>
    <tableColumn id="2" xr3:uid="{00000000-0010-0000-0600-000002000000}" name="Name"/>
    <tableColumn id="3" xr3:uid="{00000000-0010-0000-0600-000003000000}" name="Year0"/>
    <tableColumn id="4" xr3:uid="{00000000-0010-0000-0600-000004000000}" name="Year1"/>
    <tableColumn id="5" xr3:uid="{00000000-0010-0000-0600-000005000000}" name="Year2"/>
    <tableColumn id="6" xr3:uid="{00000000-0010-0000-0600-000006000000}" name="Year3"/>
    <tableColumn id="7" xr3:uid="{00000000-0010-0000-0600-000007000000}" name="Year4"/>
    <tableColumn id="12" xr3:uid="{00000000-0010-0000-0600-00000C000000}" name="Year5"/>
    <tableColumn id="13" xr3:uid="{00000000-0010-0000-0600-00000D000000}" name="Year6"/>
    <tableColumn id="14" xr3:uid="{00000000-0010-0000-0600-00000E000000}" name="Year7"/>
    <tableColumn id="11" xr3:uid="{00000000-0010-0000-0600-00000B000000}" name="Help2find"/>
    <tableColumn id="8" xr3:uid="{00000000-0010-0000-0600-000008000000}" name="Period"/>
    <tableColumn id="9" xr3:uid="{00000000-0010-0000-0600-000009000000}" name="Area"/>
    <tableColumn id="10" xr3:uid="{00000000-0010-0000-0600-00000A000000}" name="Type"/>
    <tableColumn id="15" xr3:uid="{00000000-0010-0000-0600-00000F000000}" name="Year8"/>
    <tableColumn id="16" xr3:uid="{00000000-0010-0000-0600-000010000000}" name="Year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rgb="FF008CD0"/>
    <pageSetUpPr fitToPage="1"/>
  </sheetPr>
  <dimension ref="A1:AE53"/>
  <sheetViews>
    <sheetView topLeftCell="A4" zoomScale="80" zoomScaleNormal="80" workbookViewId="0">
      <selection activeCell="G27" sqref="G27"/>
    </sheetView>
  </sheetViews>
  <sheetFormatPr defaultColWidth="7.78515625" defaultRowHeight="13.5"/>
  <cols>
    <col min="1" max="1" width="1.42578125" style="1" customWidth="1"/>
    <col min="2" max="2" width="3.78515625" style="1" customWidth="1"/>
    <col min="3" max="3" width="38.2109375" style="1" bestFit="1" customWidth="1"/>
    <col min="4" max="4" width="9.42578125" style="1" customWidth="1"/>
    <col min="5" max="6" width="4.5703125" style="1" customWidth="1"/>
    <col min="7" max="31" width="14.7109375" style="1" customWidth="1"/>
    <col min="32" max="16384" width="7.78515625" style="1"/>
  </cols>
  <sheetData>
    <row r="1" spans="1:31" ht="25.5" customHeight="1">
      <c r="A1" s="67" t="s">
        <v>79</v>
      </c>
    </row>
    <row r="2" spans="1:31" ht="25.5" customHeight="1">
      <c r="A2" s="67" t="s">
        <v>2</v>
      </c>
    </row>
    <row r="4" spans="1:31" ht="20">
      <c r="B4" s="5" t="s">
        <v>3</v>
      </c>
      <c r="C4" s="5"/>
      <c r="D4" s="5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" t="s">
        <v>82</v>
      </c>
    </row>
    <row r="5" spans="1:31" ht="20.5" thickBot="1">
      <c r="B5" s="55"/>
      <c r="C5" s="56"/>
      <c r="D5" s="57"/>
      <c r="E5" s="56"/>
      <c r="F5" s="56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ht="14.5" thickBot="1">
      <c r="B6" s="47"/>
      <c r="C6" s="51"/>
      <c r="D6" s="58"/>
      <c r="E6" s="51"/>
      <c r="F6" s="51"/>
      <c r="G6" s="185" t="s">
        <v>18</v>
      </c>
      <c r="H6" s="186"/>
      <c r="I6" s="186"/>
      <c r="J6" s="186"/>
      <c r="K6" s="187"/>
      <c r="L6" s="185" t="s">
        <v>19</v>
      </c>
      <c r="M6" s="186"/>
      <c r="N6" s="186"/>
      <c r="O6" s="186"/>
      <c r="P6" s="187"/>
      <c r="Q6" s="185" t="s">
        <v>20</v>
      </c>
      <c r="R6" s="186"/>
      <c r="S6" s="186"/>
      <c r="T6" s="186"/>
      <c r="U6" s="187"/>
      <c r="V6" s="185" t="s">
        <v>21</v>
      </c>
      <c r="W6" s="186"/>
      <c r="X6" s="186"/>
      <c r="Y6" s="186"/>
      <c r="Z6" s="187"/>
      <c r="AA6" s="185" t="s">
        <v>22</v>
      </c>
      <c r="AB6" s="186"/>
      <c r="AC6" s="186"/>
      <c r="AD6" s="186"/>
      <c r="AE6" s="187"/>
    </row>
    <row r="7" spans="1:31" ht="27.5" thickBot="1">
      <c r="B7" s="180" t="s">
        <v>5</v>
      </c>
      <c r="C7" s="181"/>
      <c r="D7" s="52" t="s">
        <v>6</v>
      </c>
      <c r="E7" s="3" t="s">
        <v>1</v>
      </c>
      <c r="F7" s="4" t="s">
        <v>7</v>
      </c>
      <c r="G7" s="59" t="s">
        <v>67</v>
      </c>
      <c r="H7" s="52" t="s">
        <v>68</v>
      </c>
      <c r="I7" s="52" t="s">
        <v>69</v>
      </c>
      <c r="J7" s="52" t="s">
        <v>70</v>
      </c>
      <c r="K7" s="60" t="s">
        <v>0</v>
      </c>
      <c r="L7" s="59" t="s">
        <v>67</v>
      </c>
      <c r="M7" s="52" t="s">
        <v>68</v>
      </c>
      <c r="N7" s="52" t="s">
        <v>69</v>
      </c>
      <c r="O7" s="52" t="s">
        <v>70</v>
      </c>
      <c r="P7" s="60" t="s">
        <v>0</v>
      </c>
      <c r="Q7" s="59" t="s">
        <v>67</v>
      </c>
      <c r="R7" s="52" t="s">
        <v>68</v>
      </c>
      <c r="S7" s="52" t="s">
        <v>69</v>
      </c>
      <c r="T7" s="52" t="s">
        <v>70</v>
      </c>
      <c r="U7" s="60" t="s">
        <v>0</v>
      </c>
      <c r="V7" s="59" t="s">
        <v>67</v>
      </c>
      <c r="W7" s="52" t="s">
        <v>68</v>
      </c>
      <c r="X7" s="52" t="s">
        <v>69</v>
      </c>
      <c r="Y7" s="52" t="s">
        <v>70</v>
      </c>
      <c r="Z7" s="60" t="s">
        <v>0</v>
      </c>
      <c r="AA7" s="59" t="s">
        <v>67</v>
      </c>
      <c r="AB7" s="52" t="s">
        <v>68</v>
      </c>
      <c r="AC7" s="52" t="s">
        <v>69</v>
      </c>
      <c r="AD7" s="52" t="s">
        <v>70</v>
      </c>
      <c r="AE7" s="60" t="s">
        <v>0</v>
      </c>
    </row>
    <row r="8" spans="1:31" ht="14" thickBot="1">
      <c r="B8" s="53"/>
      <c r="C8" s="53"/>
      <c r="D8" s="61"/>
      <c r="E8" s="61"/>
      <c r="F8" s="6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</row>
    <row r="9" spans="1:31" ht="15" customHeight="1" thickBot="1">
      <c r="B9" s="188" t="s">
        <v>12</v>
      </c>
      <c r="C9" s="189"/>
      <c r="D9" s="189"/>
      <c r="E9" s="189"/>
      <c r="F9" s="190"/>
      <c r="G9" s="182" t="s">
        <v>29</v>
      </c>
      <c r="H9" s="183"/>
      <c r="I9" s="183"/>
      <c r="J9" s="183"/>
      <c r="K9" s="184"/>
      <c r="L9" s="182" t="s">
        <v>29</v>
      </c>
      <c r="M9" s="183"/>
      <c r="N9" s="183"/>
      <c r="O9" s="183"/>
      <c r="P9" s="184"/>
      <c r="Q9" s="182" t="s">
        <v>29</v>
      </c>
      <c r="R9" s="183"/>
      <c r="S9" s="183"/>
      <c r="T9" s="183"/>
      <c r="U9" s="184"/>
      <c r="V9" s="182" t="s">
        <v>29</v>
      </c>
      <c r="W9" s="183"/>
      <c r="X9" s="183"/>
      <c r="Y9" s="183"/>
      <c r="Z9" s="184"/>
      <c r="AA9" s="182" t="s">
        <v>29</v>
      </c>
      <c r="AB9" s="183"/>
      <c r="AC9" s="183"/>
      <c r="AD9" s="183"/>
      <c r="AE9" s="184"/>
    </row>
    <row r="10" spans="1:31" ht="14" thickBot="1">
      <c r="B10" s="53"/>
      <c r="C10" s="53"/>
      <c r="D10" s="61"/>
      <c r="E10" s="61"/>
      <c r="F10" s="61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</row>
    <row r="11" spans="1:31" ht="14.5" thickBot="1">
      <c r="B11" s="13" t="s">
        <v>8</v>
      </c>
      <c r="C11" s="14" t="s">
        <v>71</v>
      </c>
      <c r="D11" s="61"/>
      <c r="E11" s="62"/>
      <c r="F11" s="62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ht="14" thickBot="1">
      <c r="B12" s="16">
        <v>1</v>
      </c>
      <c r="C12" s="17" t="s">
        <v>31</v>
      </c>
      <c r="D12" s="41"/>
      <c r="E12" s="168" t="str">
        <f>IF(HeaderParameters[CurrencyScale]="Thousands","£k", IF(HeaderParameters[CurrencyScale]="Millions", "£m", "£"))</f>
        <v>£</v>
      </c>
      <c r="F12" s="163">
        <v>3</v>
      </c>
      <c r="G12" s="100">
        <f>SUMIFS(SummaryByBICAndPortfolio[Year1OpexEfficiencyResult], SummaryByBICAndPortfolio[BIC], "WS1_A" &amp; ROW()-11, SummaryByBICAndPortfolio[BICPortfolio], G$7)</f>
        <v>0</v>
      </c>
      <c r="H12" s="100">
        <f>SUMIFS(SummaryByBICAndPortfolio[Year1OpexEfficiencyResult], SummaryByBICAndPortfolio[BIC], "WS1_A" &amp; ROW()-11, SummaryByBICAndPortfolio[BICPortfolio], H$7)</f>
        <v>0</v>
      </c>
      <c r="I12" s="100">
        <f>SUMIFS(SummaryByBICAndPortfolio[Year1OpexEfficiencyResult], SummaryByBICAndPortfolio[BIC], "WS1_A" &amp; ROW()-11, SummaryByBICAndPortfolio[BICPortfolio], I$7)</f>
        <v>0</v>
      </c>
      <c r="J12" s="100">
        <f>SUMIFS(SummaryByBICAndPortfolio[Year1OpexEfficiencyResult], SummaryByBICAndPortfolio[BIC], "WS1_A" &amp; ROW()-11, SummaryByBICAndPortfolio[BICPortfolio], J$7)</f>
        <v>0</v>
      </c>
      <c r="K12" s="139">
        <f>SUM(G12:J12)</f>
        <v>0</v>
      </c>
      <c r="L12" s="100">
        <f>SUMIFS(SummaryByBICAndPortfolio[Year2OpexEfficiencyResult], SummaryByBICAndPortfolio[BIC], "WS1_A" &amp; ROW()-11, SummaryByBICAndPortfolio[BICPortfolio], L$7)</f>
        <v>0</v>
      </c>
      <c r="M12" s="100">
        <f>SUMIFS(SummaryByBICAndPortfolio[Year2OpexEfficiencyResult], SummaryByBICAndPortfolio[BIC], "WS1_A" &amp; ROW()-11, SummaryByBICAndPortfolio[BICPortfolio], M$7)</f>
        <v>0</v>
      </c>
      <c r="N12" s="100">
        <f>SUMIFS(SummaryByBICAndPortfolio[Year2OpexEfficiencyResult], SummaryByBICAndPortfolio[BIC], "WS1_A" &amp; ROW()-11, SummaryByBICAndPortfolio[BICPortfolio], N$7)</f>
        <v>0</v>
      </c>
      <c r="O12" s="100">
        <f>SUMIFS(SummaryByBICAndPortfolio[Year2OpexEfficiencyResult], SummaryByBICAndPortfolio[BIC], "WS1_A" &amp; ROW()-11, SummaryByBICAndPortfolio[BICPortfolio], O$7)</f>
        <v>0</v>
      </c>
      <c r="P12" s="139">
        <f>SUM(L12:O12)</f>
        <v>0</v>
      </c>
      <c r="Q12" s="100">
        <f>SUMIFS(SummaryByBICAndPortfolio[Year3OpexEfficiencyResult], SummaryByBICAndPortfolio[BIC], "WS1_A" &amp; ROW()-11, SummaryByBICAndPortfolio[BICPortfolio], Q$7)</f>
        <v>0</v>
      </c>
      <c r="R12" s="100">
        <f>SUMIFS(SummaryByBICAndPortfolio[Year3OpexEfficiencyResult], SummaryByBICAndPortfolio[BIC], "WS1_A" &amp; ROW()-11, SummaryByBICAndPortfolio[BICPortfolio], R$7)</f>
        <v>0</v>
      </c>
      <c r="S12" s="100">
        <f>SUMIFS(SummaryByBICAndPortfolio[Year3OpexEfficiencyResult], SummaryByBICAndPortfolio[BIC], "WS1_A" &amp; ROW()-11, SummaryByBICAndPortfolio[BICPortfolio], S$7)</f>
        <v>0</v>
      </c>
      <c r="T12" s="100">
        <f>SUMIFS(SummaryByBICAndPortfolio[Year3OpexEfficiencyResult], SummaryByBICAndPortfolio[BIC], "WS1_A" &amp; ROW()-11, SummaryByBICAndPortfolio[BICPortfolio], T$7)</f>
        <v>0</v>
      </c>
      <c r="U12" s="139">
        <f>SUM(Q12:T12)</f>
        <v>0</v>
      </c>
      <c r="V12" s="100">
        <f>SUMIFS(SummaryByBICAndPortfolio[Year4OpexEfficiencyResult], SummaryByBICAndPortfolio[BIC], "WS1_A" &amp; ROW()-11, SummaryByBICAndPortfolio[BICPortfolio], V$7)</f>
        <v>0</v>
      </c>
      <c r="W12" s="100">
        <f>SUMIFS(SummaryByBICAndPortfolio[Year4OpexEfficiencyResult], SummaryByBICAndPortfolio[BIC], "WS1_A" &amp; ROW()-11, SummaryByBICAndPortfolio[BICPortfolio], W$7)</f>
        <v>0</v>
      </c>
      <c r="X12" s="100">
        <f>SUMIFS(SummaryByBICAndPortfolio[Year4OpexEfficiencyResult], SummaryByBICAndPortfolio[BIC], "WS1_A" &amp; ROW()-11, SummaryByBICAndPortfolio[BICPortfolio], X$7)</f>
        <v>0</v>
      </c>
      <c r="Y12" s="100">
        <f>SUMIFS(SummaryByBICAndPortfolio[Year4OpexEfficiencyResult], SummaryByBICAndPortfolio[BIC], "WS1_A" &amp; ROW()-11, SummaryByBICAndPortfolio[BICPortfolio], Y$7)</f>
        <v>0</v>
      </c>
      <c r="Z12" s="139">
        <f>SUM(V12:Y12)</f>
        <v>0</v>
      </c>
      <c r="AA12" s="100">
        <f>SUMIFS(SummaryByBICAndPortfolio[Year5OpexEfficiencyResult], SummaryByBICAndPortfolio[BIC], "WS1_A" &amp; ROW()-11, SummaryByBICAndPortfolio[BICPortfolio], AA$7)</f>
        <v>0</v>
      </c>
      <c r="AB12" s="100">
        <f>SUMIFS(SummaryByBICAndPortfolio[Year5OpexEfficiencyResult], SummaryByBICAndPortfolio[BIC], "WS1_A" &amp; ROW()-11, SummaryByBICAndPortfolio[BICPortfolio], AB$7)</f>
        <v>0</v>
      </c>
      <c r="AC12" s="100">
        <f>SUMIFS(SummaryByBICAndPortfolio[Year5OpexEfficiencyResult], SummaryByBICAndPortfolio[BIC], "WS1_A" &amp; ROW()-11, SummaryByBICAndPortfolio[BICPortfolio], AC$7)</f>
        <v>0</v>
      </c>
      <c r="AD12" s="100">
        <f>SUMIFS(SummaryByBICAndPortfolio[Year5OpexEfficiencyResult], SummaryByBICAndPortfolio[BIC], "WS1_A" &amp; ROW()-11, SummaryByBICAndPortfolio[BICPortfolio], AD$7)</f>
        <v>0</v>
      </c>
      <c r="AE12" s="139">
        <f>SUM(AA12:AD12)</f>
        <v>0</v>
      </c>
    </row>
    <row r="13" spans="1:31" ht="14" thickBot="1">
      <c r="B13" s="21">
        <v>2</v>
      </c>
      <c r="C13" s="22" t="s">
        <v>32</v>
      </c>
      <c r="D13" s="39"/>
      <c r="E13" s="167" t="str">
        <f>IF(HeaderParameters[CurrencyScale]="Thousands","£k", IF(HeaderParameters[CurrencyScale]="Millions", "£m", "£"))</f>
        <v>£</v>
      </c>
      <c r="F13" s="164">
        <v>3</v>
      </c>
      <c r="G13" s="100">
        <f>SUMIFS(SummaryByBICAndPortfolio[Year1OpexEfficiencyResult], SummaryByBICAndPortfolio[BIC], "WS1_A" &amp; ROW()-11, SummaryByBICAndPortfolio[BICPortfolio], G$7)</f>
        <v>0</v>
      </c>
      <c r="H13" s="100">
        <f>SUMIFS(SummaryByBICAndPortfolio[Year1OpexEfficiencyResult], SummaryByBICAndPortfolio[BIC], "WS1_A" &amp; ROW()-11, SummaryByBICAndPortfolio[BICPortfolio], H$7)</f>
        <v>0</v>
      </c>
      <c r="I13" s="100">
        <f>SUMIFS(SummaryByBICAndPortfolio[Year1OpexEfficiencyResult], SummaryByBICAndPortfolio[BIC], "WS1_A" &amp; ROW()-11, SummaryByBICAndPortfolio[BICPortfolio], I$7)</f>
        <v>0</v>
      </c>
      <c r="J13" s="100">
        <f>SUMIFS(SummaryByBICAndPortfolio[Year1OpexEfficiencyResult], SummaryByBICAndPortfolio[BIC], "WS1_A" &amp; ROW()-11, SummaryByBICAndPortfolio[BICPortfolio], J$7)</f>
        <v>0</v>
      </c>
      <c r="K13" s="139">
        <f t="shared" ref="K13:K15" si="0">SUM(G13:J13)</f>
        <v>0</v>
      </c>
      <c r="L13" s="100">
        <f>SUMIFS(SummaryByBICAndPortfolio[Year2OpexEfficiencyResult], SummaryByBICAndPortfolio[BIC], "WS1_A" &amp; ROW()-11, SummaryByBICAndPortfolio[BICPortfolio], L$7)</f>
        <v>0</v>
      </c>
      <c r="M13" s="100">
        <f>SUMIFS(SummaryByBICAndPortfolio[Year2OpexEfficiencyResult], SummaryByBICAndPortfolio[BIC], "WS1_A" &amp; ROW()-11, SummaryByBICAndPortfolio[BICPortfolio], M$7)</f>
        <v>0</v>
      </c>
      <c r="N13" s="100">
        <f>SUMIFS(SummaryByBICAndPortfolio[Year2OpexEfficiencyResult], SummaryByBICAndPortfolio[BIC], "WS1_A" &amp; ROW()-11, SummaryByBICAndPortfolio[BICPortfolio], N$7)</f>
        <v>0</v>
      </c>
      <c r="O13" s="100">
        <f>SUMIFS(SummaryByBICAndPortfolio[Year2OpexEfficiencyResult], SummaryByBICAndPortfolio[BIC], "WS1_A" &amp; ROW()-11, SummaryByBICAndPortfolio[BICPortfolio], O$7)</f>
        <v>0</v>
      </c>
      <c r="P13" s="139">
        <f t="shared" ref="P13:P20" si="1">SUM(L13:O13)</f>
        <v>0</v>
      </c>
      <c r="Q13" s="100">
        <f>SUMIFS(SummaryByBICAndPortfolio[Year3OpexEfficiencyResult], SummaryByBICAndPortfolio[BIC], "WS1_A" &amp; ROW()-11, SummaryByBICAndPortfolio[BICPortfolio], Q$7)</f>
        <v>0</v>
      </c>
      <c r="R13" s="100">
        <f>SUMIFS(SummaryByBICAndPortfolio[Year3OpexEfficiencyResult], SummaryByBICAndPortfolio[BIC], "WS1_A" &amp; ROW()-11, SummaryByBICAndPortfolio[BICPortfolio], R$7)</f>
        <v>0</v>
      </c>
      <c r="S13" s="100">
        <f>SUMIFS(SummaryByBICAndPortfolio[Year3OpexEfficiencyResult], SummaryByBICAndPortfolio[BIC], "WS1_A" &amp; ROW()-11, SummaryByBICAndPortfolio[BICPortfolio], S$7)</f>
        <v>0</v>
      </c>
      <c r="T13" s="100">
        <f>SUMIFS(SummaryByBICAndPortfolio[Year3OpexEfficiencyResult], SummaryByBICAndPortfolio[BIC], "WS1_A" &amp; ROW()-11, SummaryByBICAndPortfolio[BICPortfolio], T$7)</f>
        <v>0</v>
      </c>
      <c r="U13" s="139">
        <f t="shared" ref="U13:U20" si="2">SUM(Q13:T13)</f>
        <v>0</v>
      </c>
      <c r="V13" s="100">
        <f>SUMIFS(SummaryByBICAndPortfolio[Year4OpexEfficiencyResult], SummaryByBICAndPortfolio[BIC], "WS1_A" &amp; ROW()-11, SummaryByBICAndPortfolio[BICPortfolio], V$7)</f>
        <v>0</v>
      </c>
      <c r="W13" s="100">
        <f>SUMIFS(SummaryByBICAndPortfolio[Year4OpexEfficiencyResult], SummaryByBICAndPortfolio[BIC], "WS1_A" &amp; ROW()-11, SummaryByBICAndPortfolio[BICPortfolio], W$7)</f>
        <v>0</v>
      </c>
      <c r="X13" s="100">
        <f>SUMIFS(SummaryByBICAndPortfolio[Year4OpexEfficiencyResult], SummaryByBICAndPortfolio[BIC], "WS1_A" &amp; ROW()-11, SummaryByBICAndPortfolio[BICPortfolio], X$7)</f>
        <v>0</v>
      </c>
      <c r="Y13" s="100">
        <f>SUMIFS(SummaryByBICAndPortfolio[Year4OpexEfficiencyResult], SummaryByBICAndPortfolio[BIC], "WS1_A" &amp; ROW()-11, SummaryByBICAndPortfolio[BICPortfolio], Y$7)</f>
        <v>0</v>
      </c>
      <c r="Z13" s="139">
        <f t="shared" ref="Z13:Z20" si="3">SUM(V13:Y13)</f>
        <v>0</v>
      </c>
      <c r="AA13" s="100">
        <f>SUMIFS(SummaryByBICAndPortfolio[Year5OpexEfficiencyResult], SummaryByBICAndPortfolio[BIC], "WS1_A" &amp; ROW()-11, SummaryByBICAndPortfolio[BICPortfolio], AA$7)</f>
        <v>0</v>
      </c>
      <c r="AB13" s="100">
        <f>SUMIFS(SummaryByBICAndPortfolio[Year5OpexEfficiencyResult], SummaryByBICAndPortfolio[BIC], "WS1_A" &amp; ROW()-11, SummaryByBICAndPortfolio[BICPortfolio], AB$7)</f>
        <v>0</v>
      </c>
      <c r="AC13" s="100">
        <f>SUMIFS(SummaryByBICAndPortfolio[Year5OpexEfficiencyResult], SummaryByBICAndPortfolio[BIC], "WS1_A" &amp; ROW()-11, SummaryByBICAndPortfolio[BICPortfolio], AC$7)</f>
        <v>0</v>
      </c>
      <c r="AD13" s="100">
        <f>SUMIFS(SummaryByBICAndPortfolio[Year5OpexEfficiencyResult], SummaryByBICAndPortfolio[BIC], "WS1_A" &amp; ROW()-11, SummaryByBICAndPortfolio[BICPortfolio], AD$7)</f>
        <v>0</v>
      </c>
      <c r="AE13" s="139">
        <f t="shared" ref="AE13:AE20" si="4">SUM(AA13:AD13)</f>
        <v>0</v>
      </c>
    </row>
    <row r="14" spans="1:31" ht="14" thickBot="1">
      <c r="B14" s="21">
        <v>3</v>
      </c>
      <c r="C14" s="22" t="s">
        <v>72</v>
      </c>
      <c r="D14" s="39"/>
      <c r="E14" s="167" t="str">
        <f>IF(HeaderParameters[CurrencyScale]="Thousands","£k", IF(HeaderParameters[CurrencyScale]="Millions", "£m", "£"))</f>
        <v>£</v>
      </c>
      <c r="F14" s="164">
        <v>3</v>
      </c>
      <c r="G14" s="100">
        <f>SUMIFS(SummaryByBICAndPortfolio[Year1OpexEfficiencyResult], SummaryByBICAndPortfolio[BIC], "WS1_A" &amp; ROW()-11, SummaryByBICAndPortfolio[BICPortfolio], G$7)</f>
        <v>0</v>
      </c>
      <c r="H14" s="100">
        <f>SUMIFS(SummaryByBICAndPortfolio[Year1OpexEfficiencyResult], SummaryByBICAndPortfolio[BIC], "WS1_A" &amp; ROW()-11, SummaryByBICAndPortfolio[BICPortfolio], H$7)</f>
        <v>0</v>
      </c>
      <c r="I14" s="100">
        <f>SUMIFS(SummaryByBICAndPortfolio[Year1OpexEfficiencyResult], SummaryByBICAndPortfolio[BIC], "WS1_A" &amp; ROW()-11, SummaryByBICAndPortfolio[BICPortfolio], I$7)</f>
        <v>0</v>
      </c>
      <c r="J14" s="100">
        <f>SUMIFS(SummaryByBICAndPortfolio[Year1OpexEfficiencyResult], SummaryByBICAndPortfolio[BIC], "WS1_A" &amp; ROW()-11, SummaryByBICAndPortfolio[BICPortfolio], J$7)</f>
        <v>0</v>
      </c>
      <c r="K14" s="139">
        <f t="shared" si="0"/>
        <v>0</v>
      </c>
      <c r="L14" s="100">
        <f>SUMIFS(SummaryByBICAndPortfolio[Year2OpexEfficiencyResult], SummaryByBICAndPortfolio[BIC], "WS1_A" &amp; ROW()-11, SummaryByBICAndPortfolio[BICPortfolio], L$7)</f>
        <v>0</v>
      </c>
      <c r="M14" s="100">
        <f>SUMIFS(SummaryByBICAndPortfolio[Year2OpexEfficiencyResult], SummaryByBICAndPortfolio[BIC], "WS1_A" &amp; ROW()-11, SummaryByBICAndPortfolio[BICPortfolio], M$7)</f>
        <v>0</v>
      </c>
      <c r="N14" s="100">
        <f>SUMIFS(SummaryByBICAndPortfolio[Year2OpexEfficiencyResult], SummaryByBICAndPortfolio[BIC], "WS1_A" &amp; ROW()-11, SummaryByBICAndPortfolio[BICPortfolio], N$7)</f>
        <v>0</v>
      </c>
      <c r="O14" s="100">
        <f>SUMIFS(SummaryByBICAndPortfolio[Year2OpexEfficiencyResult], SummaryByBICAndPortfolio[BIC], "WS1_A" &amp; ROW()-11, SummaryByBICAndPortfolio[BICPortfolio], O$7)</f>
        <v>0</v>
      </c>
      <c r="P14" s="139">
        <f t="shared" si="1"/>
        <v>0</v>
      </c>
      <c r="Q14" s="100">
        <f>SUMIFS(SummaryByBICAndPortfolio[Year3OpexEfficiencyResult], SummaryByBICAndPortfolio[BIC], "WS1_A" &amp; ROW()-11, SummaryByBICAndPortfolio[BICPortfolio], Q$7)</f>
        <v>0</v>
      </c>
      <c r="R14" s="100">
        <f>SUMIFS(SummaryByBICAndPortfolio[Year3OpexEfficiencyResult], SummaryByBICAndPortfolio[BIC], "WS1_A" &amp; ROW()-11, SummaryByBICAndPortfolio[BICPortfolio], R$7)</f>
        <v>0</v>
      </c>
      <c r="S14" s="100">
        <f>SUMIFS(SummaryByBICAndPortfolio[Year3OpexEfficiencyResult], SummaryByBICAndPortfolio[BIC], "WS1_A" &amp; ROW()-11, SummaryByBICAndPortfolio[BICPortfolio], S$7)</f>
        <v>0</v>
      </c>
      <c r="T14" s="100">
        <f>SUMIFS(SummaryByBICAndPortfolio[Year3OpexEfficiencyResult], SummaryByBICAndPortfolio[BIC], "WS1_A" &amp; ROW()-11, SummaryByBICAndPortfolio[BICPortfolio], T$7)</f>
        <v>0</v>
      </c>
      <c r="U14" s="139">
        <f t="shared" si="2"/>
        <v>0</v>
      </c>
      <c r="V14" s="100">
        <f>SUMIFS(SummaryByBICAndPortfolio[Year4OpexEfficiencyResult], SummaryByBICAndPortfolio[BIC], "WS1_A" &amp; ROW()-11, SummaryByBICAndPortfolio[BICPortfolio], V$7)</f>
        <v>0</v>
      </c>
      <c r="W14" s="100">
        <f>SUMIFS(SummaryByBICAndPortfolio[Year4OpexEfficiencyResult], SummaryByBICAndPortfolio[BIC], "WS1_A" &amp; ROW()-11, SummaryByBICAndPortfolio[BICPortfolio], W$7)</f>
        <v>0</v>
      </c>
      <c r="X14" s="100">
        <f>SUMIFS(SummaryByBICAndPortfolio[Year4OpexEfficiencyResult], SummaryByBICAndPortfolio[BIC], "WS1_A" &amp; ROW()-11, SummaryByBICAndPortfolio[BICPortfolio], X$7)</f>
        <v>0</v>
      </c>
      <c r="Y14" s="100">
        <f>SUMIFS(SummaryByBICAndPortfolio[Year4OpexEfficiencyResult], SummaryByBICAndPortfolio[BIC], "WS1_A" &amp; ROW()-11, SummaryByBICAndPortfolio[BICPortfolio], Y$7)</f>
        <v>0</v>
      </c>
      <c r="Z14" s="139">
        <f t="shared" si="3"/>
        <v>0</v>
      </c>
      <c r="AA14" s="100">
        <f>SUMIFS(SummaryByBICAndPortfolio[Year5OpexEfficiencyResult], SummaryByBICAndPortfolio[BIC], "WS1_A" &amp; ROW()-11, SummaryByBICAndPortfolio[BICPortfolio], AA$7)</f>
        <v>0</v>
      </c>
      <c r="AB14" s="100">
        <f>SUMIFS(SummaryByBICAndPortfolio[Year5OpexEfficiencyResult], SummaryByBICAndPortfolio[BIC], "WS1_A" &amp; ROW()-11, SummaryByBICAndPortfolio[BICPortfolio], AB$7)</f>
        <v>0</v>
      </c>
      <c r="AC14" s="100">
        <f>SUMIFS(SummaryByBICAndPortfolio[Year5OpexEfficiencyResult], SummaryByBICAndPortfolio[BIC], "WS1_A" &amp; ROW()-11, SummaryByBICAndPortfolio[BICPortfolio], AC$7)</f>
        <v>0</v>
      </c>
      <c r="AD14" s="100">
        <f>SUMIFS(SummaryByBICAndPortfolio[Year5OpexEfficiencyResult], SummaryByBICAndPortfolio[BIC], "WS1_A" &amp; ROW()-11, SummaryByBICAndPortfolio[BICPortfolio], AD$7)</f>
        <v>0</v>
      </c>
      <c r="AE14" s="139">
        <f t="shared" si="4"/>
        <v>0</v>
      </c>
    </row>
    <row r="15" spans="1:31">
      <c r="B15" s="21">
        <v>4</v>
      </c>
      <c r="C15" s="22" t="s">
        <v>73</v>
      </c>
      <c r="D15" s="39"/>
      <c r="E15" s="167" t="str">
        <f>IF(HeaderParameters[CurrencyScale]="Thousands","£k", IF(HeaderParameters[CurrencyScale]="Millions", "£m", "£"))</f>
        <v>£</v>
      </c>
      <c r="F15" s="164">
        <v>3</v>
      </c>
      <c r="G15" s="100">
        <f>SUMIFS(SummaryByBICAndPortfolio[Year1OpexEfficiencyResult], SummaryByBICAndPortfolio[BIC], "WS1_A" &amp; ROW()-11, SummaryByBICAndPortfolio[BICPortfolio], G$7)</f>
        <v>0</v>
      </c>
      <c r="H15" s="100">
        <f>SUMIFS(SummaryByBICAndPortfolio[Year1OpexEfficiencyResult], SummaryByBICAndPortfolio[BIC], "WS1_A" &amp; ROW()-11, SummaryByBICAndPortfolio[BICPortfolio], H$7)</f>
        <v>0</v>
      </c>
      <c r="I15" s="100">
        <f>SUMIFS(SummaryByBICAndPortfolio[Year1OpexEfficiencyResult], SummaryByBICAndPortfolio[BIC], "WS1_A" &amp; ROW()-11, SummaryByBICAndPortfolio[BICPortfolio], I$7)</f>
        <v>0</v>
      </c>
      <c r="J15" s="100">
        <f>SUMIFS(SummaryByBICAndPortfolio[Year1OpexEfficiencyResult], SummaryByBICAndPortfolio[BIC], "WS1_A" &amp; ROW()-11, SummaryByBICAndPortfolio[BICPortfolio], J$7)</f>
        <v>0</v>
      </c>
      <c r="K15" s="139">
        <f t="shared" si="0"/>
        <v>0</v>
      </c>
      <c r="L15" s="100">
        <f>SUMIFS(SummaryByBICAndPortfolio[Year2OpexEfficiencyResult], SummaryByBICAndPortfolio[BIC], "WS1_A" &amp; ROW()-11, SummaryByBICAndPortfolio[BICPortfolio], L$7)</f>
        <v>0</v>
      </c>
      <c r="M15" s="100">
        <f>SUMIFS(SummaryByBICAndPortfolio[Year2OpexEfficiencyResult], SummaryByBICAndPortfolio[BIC], "WS1_A" &amp; ROW()-11, SummaryByBICAndPortfolio[BICPortfolio], M$7)</f>
        <v>0</v>
      </c>
      <c r="N15" s="100">
        <f>SUMIFS(SummaryByBICAndPortfolio[Year2OpexEfficiencyResult], SummaryByBICAndPortfolio[BIC], "WS1_A" &amp; ROW()-11, SummaryByBICAndPortfolio[BICPortfolio], N$7)</f>
        <v>0</v>
      </c>
      <c r="O15" s="100">
        <f>SUMIFS(SummaryByBICAndPortfolio[Year2OpexEfficiencyResult], SummaryByBICAndPortfolio[BIC], "WS1_A" &amp; ROW()-11, SummaryByBICAndPortfolio[BICPortfolio], O$7)</f>
        <v>0</v>
      </c>
      <c r="P15" s="139">
        <f t="shared" si="1"/>
        <v>0</v>
      </c>
      <c r="Q15" s="100">
        <f>SUMIFS(SummaryByBICAndPortfolio[Year3OpexEfficiencyResult], SummaryByBICAndPortfolio[BIC], "WS1_A" &amp; ROW()-11, SummaryByBICAndPortfolio[BICPortfolio], Q$7)</f>
        <v>0</v>
      </c>
      <c r="R15" s="100">
        <f>SUMIFS(SummaryByBICAndPortfolio[Year3OpexEfficiencyResult], SummaryByBICAndPortfolio[BIC], "WS1_A" &amp; ROW()-11, SummaryByBICAndPortfolio[BICPortfolio], R$7)</f>
        <v>0</v>
      </c>
      <c r="S15" s="100">
        <f>SUMIFS(SummaryByBICAndPortfolio[Year3OpexEfficiencyResult], SummaryByBICAndPortfolio[BIC], "WS1_A" &amp; ROW()-11, SummaryByBICAndPortfolio[BICPortfolio], S$7)</f>
        <v>0</v>
      </c>
      <c r="T15" s="100">
        <f>SUMIFS(SummaryByBICAndPortfolio[Year3OpexEfficiencyResult], SummaryByBICAndPortfolio[BIC], "WS1_A" &amp; ROW()-11, SummaryByBICAndPortfolio[BICPortfolio], T$7)</f>
        <v>0</v>
      </c>
      <c r="U15" s="139">
        <f t="shared" si="2"/>
        <v>0</v>
      </c>
      <c r="V15" s="100">
        <f>SUMIFS(SummaryByBICAndPortfolio[Year4OpexEfficiencyResult], SummaryByBICAndPortfolio[BIC], "WS1_A" &amp; ROW()-11, SummaryByBICAndPortfolio[BICPortfolio], V$7)</f>
        <v>0</v>
      </c>
      <c r="W15" s="100">
        <f>SUMIFS(SummaryByBICAndPortfolio[Year4OpexEfficiencyResult], SummaryByBICAndPortfolio[BIC], "WS1_A" &amp; ROW()-11, SummaryByBICAndPortfolio[BICPortfolio], W$7)</f>
        <v>0</v>
      </c>
      <c r="X15" s="100">
        <f>SUMIFS(SummaryByBICAndPortfolio[Year4OpexEfficiencyResult], SummaryByBICAndPortfolio[BIC], "WS1_A" &amp; ROW()-11, SummaryByBICAndPortfolio[BICPortfolio], X$7)</f>
        <v>0</v>
      </c>
      <c r="Y15" s="100">
        <f>SUMIFS(SummaryByBICAndPortfolio[Year4OpexEfficiencyResult], SummaryByBICAndPortfolio[BIC], "WS1_A" &amp; ROW()-11, SummaryByBICAndPortfolio[BICPortfolio], Y$7)</f>
        <v>0</v>
      </c>
      <c r="Z15" s="139">
        <f t="shared" si="3"/>
        <v>0</v>
      </c>
      <c r="AA15" s="100">
        <f>SUMIFS(SummaryByBICAndPortfolio[Year5OpexEfficiencyResult], SummaryByBICAndPortfolio[BIC], "WS1_A" &amp; ROW()-11, SummaryByBICAndPortfolio[BICPortfolio], AA$7)</f>
        <v>0</v>
      </c>
      <c r="AB15" s="100">
        <f>SUMIFS(SummaryByBICAndPortfolio[Year5OpexEfficiencyResult], SummaryByBICAndPortfolio[BIC], "WS1_A" &amp; ROW()-11, SummaryByBICAndPortfolio[BICPortfolio], AB$7)</f>
        <v>0</v>
      </c>
      <c r="AC15" s="100">
        <f>SUMIFS(SummaryByBICAndPortfolio[Year5OpexEfficiencyResult], SummaryByBICAndPortfolio[BIC], "WS1_A" &amp; ROW()-11, SummaryByBICAndPortfolio[BICPortfolio], AC$7)</f>
        <v>0</v>
      </c>
      <c r="AD15" s="100">
        <f>SUMIFS(SummaryByBICAndPortfolio[Year5OpexEfficiencyResult], SummaryByBICAndPortfolio[BIC], "WS1_A" &amp; ROW()-11, SummaryByBICAndPortfolio[BICPortfolio], AD$7)</f>
        <v>0</v>
      </c>
      <c r="AE15" s="139">
        <f t="shared" si="4"/>
        <v>0</v>
      </c>
    </row>
    <row r="16" spans="1:31" ht="14" thickBot="1">
      <c r="B16" s="21"/>
      <c r="C16" s="26" t="s">
        <v>35</v>
      </c>
      <c r="D16" s="161"/>
      <c r="E16" s="167"/>
      <c r="F16" s="164"/>
      <c r="G16" s="102"/>
      <c r="H16" s="102"/>
      <c r="I16" s="102"/>
      <c r="J16" s="102"/>
      <c r="K16" s="103"/>
      <c r="L16" s="102"/>
      <c r="M16" s="102"/>
      <c r="N16" s="102"/>
      <c r="O16" s="102"/>
      <c r="P16" s="103"/>
      <c r="Q16" s="102"/>
      <c r="R16" s="102"/>
      <c r="S16" s="102"/>
      <c r="T16" s="102"/>
      <c r="U16" s="103"/>
      <c r="V16" s="102"/>
      <c r="W16" s="102"/>
      <c r="X16" s="102"/>
      <c r="Y16" s="102"/>
      <c r="Z16" s="103"/>
      <c r="AA16" s="102"/>
      <c r="AB16" s="102"/>
      <c r="AC16" s="102"/>
      <c r="AD16" s="102"/>
      <c r="AE16" s="140"/>
    </row>
    <row r="17" spans="2:31" ht="14" thickBot="1">
      <c r="B17" s="30">
        <v>5</v>
      </c>
      <c r="C17" s="31" t="s">
        <v>36</v>
      </c>
      <c r="D17" s="162"/>
      <c r="E17" s="167" t="str">
        <f>IF(HeaderParameters[CurrencyScale]="Thousands","£k", IF(HeaderParameters[CurrencyScale]="Millions", "£m", "£"))</f>
        <v>£</v>
      </c>
      <c r="F17" s="165">
        <v>3</v>
      </c>
      <c r="G17" s="100">
        <f>SUMIFS(SummaryByBICAndPortfolio[Year1OpexEfficiencyResult], SummaryByBICAndPortfolio[BIC], "WS1_A" &amp; ROW()-12, SummaryByBICAndPortfolio[BICPortfolio], G$7)</f>
        <v>0</v>
      </c>
      <c r="H17" s="100">
        <f>SUMIFS(SummaryByBICAndPortfolio[Year1OpexEfficiencyResult], SummaryByBICAndPortfolio[BIC], "WS1_A" &amp; ROW()-12, SummaryByBICAndPortfolio[BICPortfolio], H$7)</f>
        <v>0</v>
      </c>
      <c r="I17" s="100">
        <f>SUMIFS(SummaryByBICAndPortfolio[Year1OpexEfficiencyResult], SummaryByBICAndPortfolio[BIC], "WS1_A" &amp; ROW()-12, SummaryByBICAndPortfolio[BICPortfolio], I$7)</f>
        <v>0</v>
      </c>
      <c r="J17" s="100">
        <f>SUMIFS(SummaryByBICAndPortfolio[Year1OpexEfficiencyResult], SummaryByBICAndPortfolio[BIC], "WS1_A" &amp; ROW()-12, SummaryByBICAndPortfolio[BICPortfolio], J$7)</f>
        <v>0</v>
      </c>
      <c r="K17" s="99">
        <f>SUM(G17:J17)</f>
        <v>0</v>
      </c>
      <c r="L17" s="100">
        <f>SUMIFS(SummaryByBICAndPortfolio[Year2OpexEfficiencyResult], SummaryByBICAndPortfolio[BIC], "WS1_A" &amp; ROW()-12, SummaryByBICAndPortfolio[BICPortfolio], L$7)</f>
        <v>0</v>
      </c>
      <c r="M17" s="100">
        <f>SUMIFS(SummaryByBICAndPortfolio[Year2OpexEfficiencyResult], SummaryByBICAndPortfolio[BIC], "WS1_A" &amp; ROW()-12, SummaryByBICAndPortfolio[BICPortfolio], M$7)</f>
        <v>0</v>
      </c>
      <c r="N17" s="100">
        <f>SUMIFS(SummaryByBICAndPortfolio[Year2OpexEfficiencyResult], SummaryByBICAndPortfolio[BIC], "WS1_A" &amp; ROW()-12, SummaryByBICAndPortfolio[BICPortfolio], N$7)</f>
        <v>0</v>
      </c>
      <c r="O17" s="100">
        <f>SUMIFS(SummaryByBICAndPortfolio[Year2OpexEfficiencyResult], SummaryByBICAndPortfolio[BIC], "WS1_A" &amp; ROW()-12, SummaryByBICAndPortfolio[BICPortfolio], O$7)</f>
        <v>0</v>
      </c>
      <c r="P17" s="139">
        <f t="shared" si="1"/>
        <v>0</v>
      </c>
      <c r="Q17" s="100">
        <f>SUMIFS(SummaryByBICAndPortfolio[Year3OpexEfficiencyResult], SummaryByBICAndPortfolio[BIC], "WS1_A" &amp; ROW()-12, SummaryByBICAndPortfolio[BICPortfolio], Q$7)</f>
        <v>0</v>
      </c>
      <c r="R17" s="100">
        <f>SUMIFS(SummaryByBICAndPortfolio[Year3OpexEfficiencyResult], SummaryByBICAndPortfolio[BIC], "WS1_A" &amp; ROW()-12, SummaryByBICAndPortfolio[BICPortfolio], R$7)</f>
        <v>0</v>
      </c>
      <c r="S17" s="100">
        <f>SUMIFS(SummaryByBICAndPortfolio[Year3OpexEfficiencyResult], SummaryByBICAndPortfolio[BIC], "WS1_A" &amp; ROW()-12, SummaryByBICAndPortfolio[BICPortfolio], S$7)</f>
        <v>0</v>
      </c>
      <c r="T17" s="100">
        <f>SUMIFS(SummaryByBICAndPortfolio[Year3OpexEfficiencyResult], SummaryByBICAndPortfolio[BIC], "WS1_A" &amp; ROW()-12, SummaryByBICAndPortfolio[BICPortfolio], T$7)</f>
        <v>0</v>
      </c>
      <c r="U17" s="139">
        <f t="shared" si="2"/>
        <v>0</v>
      </c>
      <c r="V17" s="100">
        <f>SUMIFS(SummaryByBICAndPortfolio[Year4OpexEfficiencyResult], SummaryByBICAndPortfolio[BIC], "WS1_A" &amp; ROW()-12, SummaryByBICAndPortfolio[BICPortfolio], V$7)</f>
        <v>0</v>
      </c>
      <c r="W17" s="100">
        <f>SUMIFS(SummaryByBICAndPortfolio[Year4OpexEfficiencyResult], SummaryByBICAndPortfolio[BIC], "WS1_A" &amp; ROW()-12, SummaryByBICAndPortfolio[BICPortfolio], W$7)</f>
        <v>0</v>
      </c>
      <c r="X17" s="100">
        <f>SUMIFS(SummaryByBICAndPortfolio[Year4OpexEfficiencyResult], SummaryByBICAndPortfolio[BIC], "WS1_A" &amp; ROW()-12, SummaryByBICAndPortfolio[BICPortfolio], X$7)</f>
        <v>0</v>
      </c>
      <c r="Y17" s="100">
        <f>SUMIFS(SummaryByBICAndPortfolio[Year4OpexEfficiencyResult], SummaryByBICAndPortfolio[BIC], "WS1_A" &amp; ROW()-12, SummaryByBICAndPortfolio[BICPortfolio], Y$7)</f>
        <v>0</v>
      </c>
      <c r="Z17" s="139">
        <f t="shared" si="3"/>
        <v>0</v>
      </c>
      <c r="AA17" s="100">
        <f>SUMIFS(SummaryByBICAndPortfolio[Year5OpexEfficiencyResult], SummaryByBICAndPortfolio[BIC], "WS1_A" &amp; ROW()-12, SummaryByBICAndPortfolio[BICPortfolio], AA$7)</f>
        <v>0</v>
      </c>
      <c r="AB17" s="100">
        <f>SUMIFS(SummaryByBICAndPortfolio[Year5OpexEfficiencyResult], SummaryByBICAndPortfolio[BIC], "WS1_A" &amp; ROW()-12, SummaryByBICAndPortfolio[BICPortfolio], AB$7)</f>
        <v>0</v>
      </c>
      <c r="AC17" s="100">
        <f>SUMIFS(SummaryByBICAndPortfolio[Year5OpexEfficiencyResult], SummaryByBICAndPortfolio[BIC], "WS1_A" &amp; ROW()-12, SummaryByBICAndPortfolio[BICPortfolio], AC$7)</f>
        <v>0</v>
      </c>
      <c r="AD17" s="100">
        <f>SUMIFS(SummaryByBICAndPortfolio[Year5OpexEfficiencyResult], SummaryByBICAndPortfolio[BIC], "WS1_A" &amp; ROW()-12, SummaryByBICAndPortfolio[BICPortfolio], AD$7)</f>
        <v>0</v>
      </c>
      <c r="AE17" s="139">
        <f t="shared" si="4"/>
        <v>0</v>
      </c>
    </row>
    <row r="18" spans="2:31" ht="14" thickBot="1">
      <c r="B18" s="21">
        <v>6</v>
      </c>
      <c r="C18" s="22" t="s">
        <v>37</v>
      </c>
      <c r="D18" s="39"/>
      <c r="E18" s="167" t="str">
        <f>IF(HeaderParameters[CurrencyScale]="Thousands","£k", IF(HeaderParameters[CurrencyScale]="Millions", "£m", "£"))</f>
        <v>£</v>
      </c>
      <c r="F18" s="164">
        <v>3</v>
      </c>
      <c r="G18" s="100">
        <f>SUMIFS(SummaryByBICAndPortfolio[Year1OpexEfficiencyResult], SummaryByBICAndPortfolio[BIC], "WS1_A" &amp; ROW()-12, SummaryByBICAndPortfolio[BICPortfolio], G$7)</f>
        <v>0</v>
      </c>
      <c r="H18" s="100">
        <f>SUMIFS(SummaryByBICAndPortfolio[Year1OpexEfficiencyResult], SummaryByBICAndPortfolio[BIC], "WS1_A" &amp; ROW()-12, SummaryByBICAndPortfolio[BICPortfolio], H$7)</f>
        <v>0</v>
      </c>
      <c r="I18" s="100">
        <f>SUMIFS(SummaryByBICAndPortfolio[Year1OpexEfficiencyResult], SummaryByBICAndPortfolio[BIC], "WS1_A" &amp; ROW()-12, SummaryByBICAndPortfolio[BICPortfolio], I$7)</f>
        <v>0</v>
      </c>
      <c r="J18" s="100">
        <f>SUMIFS(SummaryByBICAndPortfolio[Year1OpexEfficiencyResult], SummaryByBICAndPortfolio[BIC], "WS1_A" &amp; ROW()-12, SummaryByBICAndPortfolio[BICPortfolio], J$7)</f>
        <v>0</v>
      </c>
      <c r="K18" s="99">
        <f t="shared" ref="K18:K20" si="5">SUM(G18:J18)</f>
        <v>0</v>
      </c>
      <c r="L18" s="100">
        <f>SUMIFS(SummaryByBICAndPortfolio[Year2OpexEfficiencyResult], SummaryByBICAndPortfolio[BIC], "WS1_A" &amp; ROW()-12, SummaryByBICAndPortfolio[BICPortfolio], L$7)</f>
        <v>0</v>
      </c>
      <c r="M18" s="100">
        <f>SUMIFS(SummaryByBICAndPortfolio[Year2OpexEfficiencyResult], SummaryByBICAndPortfolio[BIC], "WS1_A" &amp; ROW()-12, SummaryByBICAndPortfolio[BICPortfolio], M$7)</f>
        <v>0</v>
      </c>
      <c r="N18" s="100">
        <f>SUMIFS(SummaryByBICAndPortfolio[Year2OpexEfficiencyResult], SummaryByBICAndPortfolio[BIC], "WS1_A" &amp; ROW()-12, SummaryByBICAndPortfolio[BICPortfolio], N$7)</f>
        <v>0</v>
      </c>
      <c r="O18" s="100">
        <f>SUMIFS(SummaryByBICAndPortfolio[Year2OpexEfficiencyResult], SummaryByBICAndPortfolio[BIC], "WS1_A" &amp; ROW()-12, SummaryByBICAndPortfolio[BICPortfolio], O$7)</f>
        <v>0</v>
      </c>
      <c r="P18" s="139">
        <f t="shared" si="1"/>
        <v>0</v>
      </c>
      <c r="Q18" s="100">
        <f>SUMIFS(SummaryByBICAndPortfolio[Year3OpexEfficiencyResult], SummaryByBICAndPortfolio[BIC], "WS1_A" &amp; ROW()-12, SummaryByBICAndPortfolio[BICPortfolio], Q$7)</f>
        <v>0</v>
      </c>
      <c r="R18" s="100">
        <f>SUMIFS(SummaryByBICAndPortfolio[Year3OpexEfficiencyResult], SummaryByBICAndPortfolio[BIC], "WS1_A" &amp; ROW()-12, SummaryByBICAndPortfolio[BICPortfolio], R$7)</f>
        <v>0</v>
      </c>
      <c r="S18" s="100">
        <f>SUMIFS(SummaryByBICAndPortfolio[Year3OpexEfficiencyResult], SummaryByBICAndPortfolio[BIC], "WS1_A" &amp; ROW()-12, SummaryByBICAndPortfolio[BICPortfolio], S$7)</f>
        <v>0</v>
      </c>
      <c r="T18" s="100">
        <f>SUMIFS(SummaryByBICAndPortfolio[Year3OpexEfficiencyResult], SummaryByBICAndPortfolio[BIC], "WS1_A" &amp; ROW()-12, SummaryByBICAndPortfolio[BICPortfolio], T$7)</f>
        <v>0</v>
      </c>
      <c r="U18" s="139">
        <f t="shared" si="2"/>
        <v>0</v>
      </c>
      <c r="V18" s="100">
        <f>SUMIFS(SummaryByBICAndPortfolio[Year4OpexEfficiencyResult], SummaryByBICAndPortfolio[BIC], "WS1_A" &amp; ROW()-12, SummaryByBICAndPortfolio[BICPortfolio], V$7)</f>
        <v>0</v>
      </c>
      <c r="W18" s="100">
        <f>SUMIFS(SummaryByBICAndPortfolio[Year4OpexEfficiencyResult], SummaryByBICAndPortfolio[BIC], "WS1_A" &amp; ROW()-12, SummaryByBICAndPortfolio[BICPortfolio], W$7)</f>
        <v>0</v>
      </c>
      <c r="X18" s="100">
        <f>SUMIFS(SummaryByBICAndPortfolio[Year4OpexEfficiencyResult], SummaryByBICAndPortfolio[BIC], "WS1_A" &amp; ROW()-12, SummaryByBICAndPortfolio[BICPortfolio], X$7)</f>
        <v>0</v>
      </c>
      <c r="Y18" s="100">
        <f>SUMIFS(SummaryByBICAndPortfolio[Year4OpexEfficiencyResult], SummaryByBICAndPortfolio[BIC], "WS1_A" &amp; ROW()-12, SummaryByBICAndPortfolio[BICPortfolio], Y$7)</f>
        <v>0</v>
      </c>
      <c r="Z18" s="139">
        <f t="shared" si="3"/>
        <v>0</v>
      </c>
      <c r="AA18" s="100">
        <f>SUMIFS(SummaryByBICAndPortfolio[Year5OpexEfficiencyResult], SummaryByBICAndPortfolio[BIC], "WS1_A" &amp; ROW()-12, SummaryByBICAndPortfolio[BICPortfolio], AA$7)</f>
        <v>0</v>
      </c>
      <c r="AB18" s="100">
        <f>SUMIFS(SummaryByBICAndPortfolio[Year5OpexEfficiencyResult], SummaryByBICAndPortfolio[BIC], "WS1_A" &amp; ROW()-12, SummaryByBICAndPortfolio[BICPortfolio], AB$7)</f>
        <v>0</v>
      </c>
      <c r="AC18" s="100">
        <f>SUMIFS(SummaryByBICAndPortfolio[Year5OpexEfficiencyResult], SummaryByBICAndPortfolio[BIC], "WS1_A" &amp; ROW()-12, SummaryByBICAndPortfolio[BICPortfolio], AC$7)</f>
        <v>0</v>
      </c>
      <c r="AD18" s="100">
        <f>SUMIFS(SummaryByBICAndPortfolio[Year5OpexEfficiencyResult], SummaryByBICAndPortfolio[BIC], "WS1_A" &amp; ROW()-12, SummaryByBICAndPortfolio[BICPortfolio], AD$7)</f>
        <v>0</v>
      </c>
      <c r="AE18" s="139">
        <f t="shared" si="4"/>
        <v>0</v>
      </c>
    </row>
    <row r="19" spans="2:31" ht="14" thickBot="1">
      <c r="B19" s="21">
        <v>7</v>
      </c>
      <c r="C19" s="22" t="s">
        <v>38</v>
      </c>
      <c r="D19" s="39"/>
      <c r="E19" s="167" t="str">
        <f>IF(HeaderParameters[CurrencyScale]="Thousands","£k", IF(HeaderParameters[CurrencyScale]="Millions", "£m", "£"))</f>
        <v>£</v>
      </c>
      <c r="F19" s="164">
        <v>3</v>
      </c>
      <c r="G19" s="100">
        <f>SUMIFS(SummaryByBICAndPortfolio[Year1OpexEfficiencyResult], SummaryByBICAndPortfolio[BIC], "WS1_A" &amp; ROW()-12, SummaryByBICAndPortfolio[BICPortfolio], G$7)</f>
        <v>0</v>
      </c>
      <c r="H19" s="100">
        <f>SUMIFS(SummaryByBICAndPortfolio[Year1OpexEfficiencyResult], SummaryByBICAndPortfolio[BIC], "WS1_A" &amp; ROW()-12, SummaryByBICAndPortfolio[BICPortfolio], H$7)</f>
        <v>0</v>
      </c>
      <c r="I19" s="100">
        <f>SUMIFS(SummaryByBICAndPortfolio[Year1OpexEfficiencyResult], SummaryByBICAndPortfolio[BIC], "WS1_A" &amp; ROW()-12, SummaryByBICAndPortfolio[BICPortfolio], I$7)</f>
        <v>0</v>
      </c>
      <c r="J19" s="100">
        <f>SUMIFS(SummaryByBICAndPortfolio[Year1OpexEfficiencyResult], SummaryByBICAndPortfolio[BIC], "WS1_A" &amp; ROW()-12, SummaryByBICAndPortfolio[BICPortfolio], J$7)</f>
        <v>0</v>
      </c>
      <c r="K19" s="99">
        <f t="shared" si="5"/>
        <v>0</v>
      </c>
      <c r="L19" s="100">
        <f>SUMIFS(SummaryByBICAndPortfolio[Year2OpexEfficiencyResult], SummaryByBICAndPortfolio[BIC], "WS1_A" &amp; ROW()-12, SummaryByBICAndPortfolio[BICPortfolio], L$7)</f>
        <v>0</v>
      </c>
      <c r="M19" s="100">
        <f>SUMIFS(SummaryByBICAndPortfolio[Year2OpexEfficiencyResult], SummaryByBICAndPortfolio[BIC], "WS1_A" &amp; ROW()-12, SummaryByBICAndPortfolio[BICPortfolio], M$7)</f>
        <v>0</v>
      </c>
      <c r="N19" s="100">
        <f>SUMIFS(SummaryByBICAndPortfolio[Year2OpexEfficiencyResult], SummaryByBICAndPortfolio[BIC], "WS1_A" &amp; ROW()-12, SummaryByBICAndPortfolio[BICPortfolio], N$7)</f>
        <v>0</v>
      </c>
      <c r="O19" s="100">
        <f>SUMIFS(SummaryByBICAndPortfolio[Year2OpexEfficiencyResult], SummaryByBICAndPortfolio[BIC], "WS1_A" &amp; ROW()-12, SummaryByBICAndPortfolio[BICPortfolio], O$7)</f>
        <v>0</v>
      </c>
      <c r="P19" s="139">
        <f t="shared" si="1"/>
        <v>0</v>
      </c>
      <c r="Q19" s="100">
        <f>SUMIFS(SummaryByBICAndPortfolio[Year3OpexEfficiencyResult], SummaryByBICAndPortfolio[BIC], "WS1_A" &amp; ROW()-12, SummaryByBICAndPortfolio[BICPortfolio], Q$7)</f>
        <v>0</v>
      </c>
      <c r="R19" s="100">
        <f>SUMIFS(SummaryByBICAndPortfolio[Year3OpexEfficiencyResult], SummaryByBICAndPortfolio[BIC], "WS1_A" &amp; ROW()-12, SummaryByBICAndPortfolio[BICPortfolio], R$7)</f>
        <v>0</v>
      </c>
      <c r="S19" s="100">
        <f>SUMIFS(SummaryByBICAndPortfolio[Year3OpexEfficiencyResult], SummaryByBICAndPortfolio[BIC], "WS1_A" &amp; ROW()-12, SummaryByBICAndPortfolio[BICPortfolio], S$7)</f>
        <v>0</v>
      </c>
      <c r="T19" s="100">
        <f>SUMIFS(SummaryByBICAndPortfolio[Year3OpexEfficiencyResult], SummaryByBICAndPortfolio[BIC], "WS1_A" &amp; ROW()-12, SummaryByBICAndPortfolio[BICPortfolio], T$7)</f>
        <v>0</v>
      </c>
      <c r="U19" s="139">
        <f t="shared" si="2"/>
        <v>0</v>
      </c>
      <c r="V19" s="100">
        <f>SUMIFS(SummaryByBICAndPortfolio[Year4OpexEfficiencyResult], SummaryByBICAndPortfolio[BIC], "WS1_A" &amp; ROW()-12, SummaryByBICAndPortfolio[BICPortfolio], V$7)</f>
        <v>0</v>
      </c>
      <c r="W19" s="100">
        <f>SUMIFS(SummaryByBICAndPortfolio[Year4OpexEfficiencyResult], SummaryByBICAndPortfolio[BIC], "WS1_A" &amp; ROW()-12, SummaryByBICAndPortfolio[BICPortfolio], W$7)</f>
        <v>0</v>
      </c>
      <c r="X19" s="100">
        <f>SUMIFS(SummaryByBICAndPortfolio[Year4OpexEfficiencyResult], SummaryByBICAndPortfolio[BIC], "WS1_A" &amp; ROW()-12, SummaryByBICAndPortfolio[BICPortfolio], X$7)</f>
        <v>0</v>
      </c>
      <c r="Y19" s="100">
        <f>SUMIFS(SummaryByBICAndPortfolio[Year4OpexEfficiencyResult], SummaryByBICAndPortfolio[BIC], "WS1_A" &amp; ROW()-12, SummaryByBICAndPortfolio[BICPortfolio], Y$7)</f>
        <v>0</v>
      </c>
      <c r="Z19" s="139">
        <f t="shared" si="3"/>
        <v>0</v>
      </c>
      <c r="AA19" s="100">
        <f>SUMIFS(SummaryByBICAndPortfolio[Year5OpexEfficiencyResult], SummaryByBICAndPortfolio[BIC], "WS1_A" &amp; ROW()-12, SummaryByBICAndPortfolio[BICPortfolio], AA$7)</f>
        <v>0</v>
      </c>
      <c r="AB19" s="100">
        <f>SUMIFS(SummaryByBICAndPortfolio[Year5OpexEfficiencyResult], SummaryByBICAndPortfolio[BIC], "WS1_A" &amp; ROW()-12, SummaryByBICAndPortfolio[BICPortfolio], AB$7)</f>
        <v>0</v>
      </c>
      <c r="AC19" s="100">
        <f>SUMIFS(SummaryByBICAndPortfolio[Year5OpexEfficiencyResult], SummaryByBICAndPortfolio[BIC], "WS1_A" &amp; ROW()-12, SummaryByBICAndPortfolio[BICPortfolio], AC$7)</f>
        <v>0</v>
      </c>
      <c r="AD19" s="100">
        <f>SUMIFS(SummaryByBICAndPortfolio[Year5OpexEfficiencyResult], SummaryByBICAndPortfolio[BIC], "WS1_A" &amp; ROW()-12, SummaryByBICAndPortfolio[BICPortfolio], AD$7)</f>
        <v>0</v>
      </c>
      <c r="AE19" s="139">
        <f t="shared" si="4"/>
        <v>0</v>
      </c>
    </row>
    <row r="20" spans="2:31">
      <c r="B20" s="21">
        <v>8</v>
      </c>
      <c r="C20" s="22" t="s">
        <v>39</v>
      </c>
      <c r="D20" s="39"/>
      <c r="E20" s="167" t="str">
        <f>IF(HeaderParameters[CurrencyScale]="Thousands","£k", IF(HeaderParameters[CurrencyScale]="Millions", "£m", "£"))</f>
        <v>£</v>
      </c>
      <c r="F20" s="164">
        <v>3</v>
      </c>
      <c r="G20" s="100">
        <f>SUMIFS(SummaryByBICAndPortfolio[Year1OpexEfficiencyResult], SummaryByBICAndPortfolio[BIC], "WS1_A" &amp; ROW()-12, SummaryByBICAndPortfolio[BICPortfolio], G$7)</f>
        <v>0</v>
      </c>
      <c r="H20" s="100">
        <f>SUMIFS(SummaryByBICAndPortfolio[Year1OpexEfficiencyResult], SummaryByBICAndPortfolio[BIC], "WS1_A" &amp; ROW()-12, SummaryByBICAndPortfolio[BICPortfolio], H$7)</f>
        <v>0</v>
      </c>
      <c r="I20" s="100">
        <f>SUMIFS(SummaryByBICAndPortfolio[Year1OpexEfficiencyResult], SummaryByBICAndPortfolio[BIC], "WS1_A" &amp; ROW()-12, SummaryByBICAndPortfolio[BICPortfolio], I$7)</f>
        <v>0</v>
      </c>
      <c r="J20" s="100">
        <f>SUMIFS(SummaryByBICAndPortfolio[Year1OpexEfficiencyResult], SummaryByBICAndPortfolio[BIC], "WS1_A" &amp; ROW()-12, SummaryByBICAndPortfolio[BICPortfolio], J$7)</f>
        <v>0</v>
      </c>
      <c r="K20" s="99">
        <f t="shared" si="5"/>
        <v>0</v>
      </c>
      <c r="L20" s="100">
        <f>SUMIFS(SummaryByBICAndPortfolio[Year2OpexEfficiencyResult], SummaryByBICAndPortfolio[BIC], "WS1_A" &amp; ROW()-12, SummaryByBICAndPortfolio[BICPortfolio], L$7)</f>
        <v>0</v>
      </c>
      <c r="M20" s="100">
        <f>SUMIFS(SummaryByBICAndPortfolio[Year2OpexEfficiencyResult], SummaryByBICAndPortfolio[BIC], "WS1_A" &amp; ROW()-12, SummaryByBICAndPortfolio[BICPortfolio], M$7)</f>
        <v>0</v>
      </c>
      <c r="N20" s="100">
        <f>SUMIFS(SummaryByBICAndPortfolio[Year2OpexEfficiencyResult], SummaryByBICAndPortfolio[BIC], "WS1_A" &amp; ROW()-12, SummaryByBICAndPortfolio[BICPortfolio], N$7)</f>
        <v>0</v>
      </c>
      <c r="O20" s="100">
        <f>SUMIFS(SummaryByBICAndPortfolio[Year2OpexEfficiencyResult], SummaryByBICAndPortfolio[BIC], "WS1_A" &amp; ROW()-12, SummaryByBICAndPortfolio[BICPortfolio], O$7)</f>
        <v>0</v>
      </c>
      <c r="P20" s="139">
        <f t="shared" si="1"/>
        <v>0</v>
      </c>
      <c r="Q20" s="100">
        <f>SUMIFS(SummaryByBICAndPortfolio[Year3OpexEfficiencyResult], SummaryByBICAndPortfolio[BIC], "WS1_A" &amp; ROW()-12, SummaryByBICAndPortfolio[BICPortfolio], Q$7)</f>
        <v>0</v>
      </c>
      <c r="R20" s="100">
        <f>SUMIFS(SummaryByBICAndPortfolio[Year3OpexEfficiencyResult], SummaryByBICAndPortfolio[BIC], "WS1_A" &amp; ROW()-12, SummaryByBICAndPortfolio[BICPortfolio], R$7)</f>
        <v>0</v>
      </c>
      <c r="S20" s="100">
        <f>SUMIFS(SummaryByBICAndPortfolio[Year3OpexEfficiencyResult], SummaryByBICAndPortfolio[BIC], "WS1_A" &amp; ROW()-12, SummaryByBICAndPortfolio[BICPortfolio], S$7)</f>
        <v>0</v>
      </c>
      <c r="T20" s="100">
        <f>SUMIFS(SummaryByBICAndPortfolio[Year3OpexEfficiencyResult], SummaryByBICAndPortfolio[BIC], "WS1_A" &amp; ROW()-12, SummaryByBICAndPortfolio[BICPortfolio], T$7)</f>
        <v>0</v>
      </c>
      <c r="U20" s="139">
        <f t="shared" si="2"/>
        <v>0</v>
      </c>
      <c r="V20" s="100">
        <f>SUMIFS(SummaryByBICAndPortfolio[Year4OpexEfficiencyResult], SummaryByBICAndPortfolio[BIC], "WS1_A" &amp; ROW()-12, SummaryByBICAndPortfolio[BICPortfolio], V$7)</f>
        <v>0</v>
      </c>
      <c r="W20" s="100">
        <f>SUMIFS(SummaryByBICAndPortfolio[Year4OpexEfficiencyResult], SummaryByBICAndPortfolio[BIC], "WS1_A" &amp; ROW()-12, SummaryByBICAndPortfolio[BICPortfolio], W$7)</f>
        <v>0</v>
      </c>
      <c r="X20" s="100">
        <f>SUMIFS(SummaryByBICAndPortfolio[Year4OpexEfficiencyResult], SummaryByBICAndPortfolio[BIC], "WS1_A" &amp; ROW()-12, SummaryByBICAndPortfolio[BICPortfolio], X$7)</f>
        <v>0</v>
      </c>
      <c r="Y20" s="100">
        <f>SUMIFS(SummaryByBICAndPortfolio[Year4OpexEfficiencyResult], SummaryByBICAndPortfolio[BIC], "WS1_A" &amp; ROW()-12, SummaryByBICAndPortfolio[BICPortfolio], Y$7)</f>
        <v>0</v>
      </c>
      <c r="Z20" s="139">
        <f t="shared" si="3"/>
        <v>0</v>
      </c>
      <c r="AA20" s="100">
        <f>SUMIFS(SummaryByBICAndPortfolio[Year5OpexEfficiencyResult], SummaryByBICAndPortfolio[BIC], "WS1_A" &amp; ROW()-12, SummaryByBICAndPortfolio[BICPortfolio], AA$7)</f>
        <v>0</v>
      </c>
      <c r="AB20" s="100">
        <f>SUMIFS(SummaryByBICAndPortfolio[Year5OpexEfficiencyResult], SummaryByBICAndPortfolio[BIC], "WS1_A" &amp; ROW()-12, SummaryByBICAndPortfolio[BICPortfolio], AB$7)</f>
        <v>0</v>
      </c>
      <c r="AC20" s="100">
        <f>SUMIFS(SummaryByBICAndPortfolio[Year5OpexEfficiencyResult], SummaryByBICAndPortfolio[BIC], "WS1_A" &amp; ROW()-12, SummaryByBICAndPortfolio[BICPortfolio], AC$7)</f>
        <v>0</v>
      </c>
      <c r="AD20" s="100">
        <f>SUMIFS(SummaryByBICAndPortfolio[Year5OpexEfficiencyResult], SummaryByBICAndPortfolio[BIC], "WS1_A" &amp; ROW()-12, SummaryByBICAndPortfolio[BICPortfolio], AD$7)</f>
        <v>0</v>
      </c>
      <c r="AE20" s="139">
        <f t="shared" si="4"/>
        <v>0</v>
      </c>
    </row>
    <row r="21" spans="2:31" ht="14" thickBot="1">
      <c r="B21" s="34">
        <v>9</v>
      </c>
      <c r="C21" s="35" t="s">
        <v>74</v>
      </c>
      <c r="D21" s="42"/>
      <c r="E21" s="169" t="str">
        <f>IF(HeaderParameters[CurrencyScale]="Thousands","£k", IF(HeaderParameters[CurrencyScale]="Millions", "£m", "£"))</f>
        <v>£</v>
      </c>
      <c r="F21" s="166">
        <v>3</v>
      </c>
      <c r="G21" s="141">
        <f>SUM(G12:G20)</f>
        <v>0</v>
      </c>
      <c r="H21" s="141">
        <f t="shared" ref="H21:AD21" si="6">SUM(H12:H20)</f>
        <v>0</v>
      </c>
      <c r="I21" s="141">
        <f t="shared" si="6"/>
        <v>0</v>
      </c>
      <c r="J21" s="141">
        <f t="shared" si="6"/>
        <v>0</v>
      </c>
      <c r="K21" s="142">
        <f>SUM(K12:K20)</f>
        <v>0</v>
      </c>
      <c r="L21" s="141">
        <f t="shared" si="6"/>
        <v>0</v>
      </c>
      <c r="M21" s="141">
        <f t="shared" si="6"/>
        <v>0</v>
      </c>
      <c r="N21" s="141">
        <f t="shared" si="6"/>
        <v>0</v>
      </c>
      <c r="O21" s="141">
        <f t="shared" si="6"/>
        <v>0</v>
      </c>
      <c r="P21" s="142">
        <f>SUM(P12:P20)</f>
        <v>0</v>
      </c>
      <c r="Q21" s="141">
        <f t="shared" si="6"/>
        <v>0</v>
      </c>
      <c r="R21" s="141">
        <f t="shared" si="6"/>
        <v>0</v>
      </c>
      <c r="S21" s="141">
        <f t="shared" si="6"/>
        <v>0</v>
      </c>
      <c r="T21" s="141">
        <f t="shared" si="6"/>
        <v>0</v>
      </c>
      <c r="U21" s="142">
        <f>SUM(U12:U20)</f>
        <v>0</v>
      </c>
      <c r="V21" s="141">
        <f t="shared" si="6"/>
        <v>0</v>
      </c>
      <c r="W21" s="141">
        <f t="shared" si="6"/>
        <v>0</v>
      </c>
      <c r="X21" s="141">
        <f t="shared" si="6"/>
        <v>0</v>
      </c>
      <c r="Y21" s="141">
        <f t="shared" si="6"/>
        <v>0</v>
      </c>
      <c r="Z21" s="142">
        <f>SUM(Z12:Z20)</f>
        <v>0</v>
      </c>
      <c r="AA21" s="141">
        <f t="shared" si="6"/>
        <v>0</v>
      </c>
      <c r="AB21" s="141">
        <f t="shared" si="6"/>
        <v>0</v>
      </c>
      <c r="AC21" s="141">
        <f t="shared" si="6"/>
        <v>0</v>
      </c>
      <c r="AD21" s="141">
        <f t="shared" si="6"/>
        <v>0</v>
      </c>
      <c r="AE21" s="142">
        <f>SUM(AE12:AE20)</f>
        <v>0</v>
      </c>
    </row>
    <row r="22" spans="2:31" ht="14.5" thickBot="1">
      <c r="B22" s="49"/>
      <c r="C22" s="49"/>
      <c r="D22" s="63"/>
      <c r="E22" s="64"/>
      <c r="F22" s="64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</row>
    <row r="23" spans="2:31">
      <c r="B23" s="68">
        <v>10</v>
      </c>
      <c r="C23" s="86" t="s">
        <v>41</v>
      </c>
      <c r="D23" s="71"/>
      <c r="E23" s="71" t="str">
        <f>IF(HeaderParameters[CurrencyScale]="Thousands","£k", IF(HeaderParameters[CurrencyScale]="Millions", "£m", "£"))</f>
        <v>£</v>
      </c>
      <c r="F23" s="72">
        <v>3</v>
      </c>
      <c r="G23" s="107"/>
      <c r="H23" s="108"/>
      <c r="I23" s="108"/>
      <c r="J23" s="109"/>
      <c r="K23" s="144">
        <v>0</v>
      </c>
      <c r="L23" s="107"/>
      <c r="M23" s="108"/>
      <c r="N23" s="108"/>
      <c r="O23" s="109"/>
      <c r="P23" s="144">
        <v>0</v>
      </c>
      <c r="Q23" s="107"/>
      <c r="R23" s="108"/>
      <c r="S23" s="108"/>
      <c r="T23" s="109"/>
      <c r="U23" s="144">
        <v>0</v>
      </c>
      <c r="V23" s="107"/>
      <c r="W23" s="108"/>
      <c r="X23" s="108"/>
      <c r="Y23" s="109"/>
      <c r="Z23" s="144">
        <v>0</v>
      </c>
      <c r="AA23" s="107"/>
      <c r="AB23" s="108"/>
      <c r="AC23" s="108"/>
      <c r="AD23" s="109"/>
      <c r="AE23" s="144">
        <v>0</v>
      </c>
    </row>
    <row r="24" spans="2:31" ht="14" thickBot="1">
      <c r="B24" s="79">
        <v>11</v>
      </c>
      <c r="C24" s="80" t="s">
        <v>13</v>
      </c>
      <c r="D24" s="81"/>
      <c r="E24" s="81" t="str">
        <f>IF(HeaderParameters[CurrencyScale]="Thousands","£k", IF(HeaderParameters[CurrencyScale]="Millions", "£m", "£"))</f>
        <v>£</v>
      </c>
      <c r="F24" s="82">
        <v>3</v>
      </c>
      <c r="G24" s="124">
        <v>0</v>
      </c>
      <c r="H24" s="125">
        <v>0</v>
      </c>
      <c r="I24" s="125">
        <v>0</v>
      </c>
      <c r="J24" s="126">
        <v>0</v>
      </c>
      <c r="K24" s="145">
        <v>0</v>
      </c>
      <c r="L24" s="124">
        <v>0</v>
      </c>
      <c r="M24" s="125">
        <v>0</v>
      </c>
      <c r="N24" s="125">
        <v>0</v>
      </c>
      <c r="O24" s="126">
        <v>0</v>
      </c>
      <c r="P24" s="145">
        <v>0</v>
      </c>
      <c r="Q24" s="124">
        <v>0</v>
      </c>
      <c r="R24" s="125">
        <v>0</v>
      </c>
      <c r="S24" s="125">
        <v>0</v>
      </c>
      <c r="T24" s="126">
        <v>0</v>
      </c>
      <c r="U24" s="145">
        <v>0</v>
      </c>
      <c r="V24" s="124">
        <v>0</v>
      </c>
      <c r="W24" s="125">
        <v>0</v>
      </c>
      <c r="X24" s="125">
        <v>0</v>
      </c>
      <c r="Y24" s="126">
        <v>0</v>
      </c>
      <c r="Z24" s="145">
        <v>0</v>
      </c>
      <c r="AA24" s="124">
        <v>0</v>
      </c>
      <c r="AB24" s="125">
        <v>0</v>
      </c>
      <c r="AC24" s="125">
        <v>0</v>
      </c>
      <c r="AD24" s="126">
        <v>0</v>
      </c>
      <c r="AE24" s="145">
        <v>0</v>
      </c>
    </row>
    <row r="25" spans="2:31" ht="14.5" thickBot="1">
      <c r="B25" s="49"/>
      <c r="C25" s="49"/>
      <c r="D25" s="61"/>
      <c r="E25" s="61"/>
      <c r="F25" s="61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</row>
    <row r="26" spans="2:31" ht="14.5" thickBot="1">
      <c r="B26" s="13" t="s">
        <v>14</v>
      </c>
      <c r="C26" s="14" t="s">
        <v>75</v>
      </c>
      <c r="D26" s="61"/>
      <c r="E26" s="62"/>
      <c r="F26" s="62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2:31" ht="14" thickBot="1">
      <c r="B27" s="16">
        <v>12</v>
      </c>
      <c r="C27" s="17" t="s">
        <v>43</v>
      </c>
      <c r="D27" s="19"/>
      <c r="E27" s="19" t="str">
        <f>IF(HeaderParameters[CurrencyScale]="Thousands","£k", IF(HeaderParameters[CurrencyScale]="Millions", "£m", "£"))</f>
        <v>£</v>
      </c>
      <c r="F27" s="41">
        <v>3</v>
      </c>
      <c r="G27" s="100">
        <f>SUMIFS(SummaryByBICAndPortfolio[Year1CapexEfficiencyResult], SummaryByBICAndPortfolio[BIC], "WS1_B" &amp; ROW()-15, SummaryByBICAndPortfolio[BICPortfolio], G$7)</f>
        <v>0</v>
      </c>
      <c r="H27" s="100">
        <f>SUMIFS(SummaryByBICAndPortfolio[Year1CapexEfficiencyResult], SummaryByBICAndPortfolio[BIC], "WS1_B" &amp; ROW()-15, SummaryByBICAndPortfolio[BICPortfolio], H$7)</f>
        <v>0</v>
      </c>
      <c r="I27" s="100">
        <f>SUMIFS(SummaryByBICAndPortfolio[Year1CapexEfficiencyResult], SummaryByBICAndPortfolio[BIC], "WS1_B" &amp; ROW()-15, SummaryByBICAndPortfolio[BICPortfolio], I$7)</f>
        <v>0</v>
      </c>
      <c r="J27" s="100">
        <f>SUMIFS(SummaryByBICAndPortfolio[Year1CapexEfficiencyResult], SummaryByBICAndPortfolio[BIC], "WS1_B" &amp; ROW()-15, SummaryByBICAndPortfolio[BICPortfolio], J$7)</f>
        <v>0</v>
      </c>
      <c r="K27" s="148">
        <f>SUM(G27:J27)</f>
        <v>0</v>
      </c>
      <c r="L27" s="100">
        <f>SUMIFS(SummaryByBICAndPortfolio[Year2CapexEfficiencyResult], SummaryByBICAndPortfolio[BIC], "WS1_B" &amp; ROW()-15, SummaryByBICAndPortfolio[BICPortfolio], L$7)</f>
        <v>0</v>
      </c>
      <c r="M27" s="100">
        <f>SUMIFS(SummaryByBICAndPortfolio[Year2CapexEfficiencyResult], SummaryByBICAndPortfolio[BIC], "WS1_B" &amp; ROW()-15, SummaryByBICAndPortfolio[BICPortfolio], M$7)</f>
        <v>0</v>
      </c>
      <c r="N27" s="100">
        <f>SUMIFS(SummaryByBICAndPortfolio[Year2CapexEfficiencyResult], SummaryByBICAndPortfolio[BIC], "WS1_B" &amp; ROW()-15, SummaryByBICAndPortfolio[BICPortfolio], N$7)</f>
        <v>0</v>
      </c>
      <c r="O27" s="100">
        <f>SUMIFS(SummaryByBICAndPortfolio[Year2CapexEfficiencyResult], SummaryByBICAndPortfolio[BIC], "WS1_B" &amp; ROW()-15, SummaryByBICAndPortfolio[BICPortfolio], O$7)</f>
        <v>0</v>
      </c>
      <c r="P27" s="148">
        <f>SUM(L27:O27)</f>
        <v>0</v>
      </c>
      <c r="Q27" s="100">
        <f>SUMIFS(SummaryByBICAndPortfolio[Year3CapexEfficiencyResult], SummaryByBICAndPortfolio[BIC], "WS1_B" &amp; ROW()-15, SummaryByBICAndPortfolio[BICPortfolio], Q$7)</f>
        <v>0</v>
      </c>
      <c r="R27" s="100">
        <f>SUMIFS(SummaryByBICAndPortfolio[Year3CapexEfficiencyResult], SummaryByBICAndPortfolio[BIC], "WS1_B" &amp; ROW()-15, SummaryByBICAndPortfolio[BICPortfolio], R$7)</f>
        <v>0</v>
      </c>
      <c r="S27" s="100">
        <f>SUMIFS(SummaryByBICAndPortfolio[Year3CapexEfficiencyResult], SummaryByBICAndPortfolio[BIC], "WS1_B" &amp; ROW()-15, SummaryByBICAndPortfolio[BICPortfolio], S$7)</f>
        <v>0</v>
      </c>
      <c r="T27" s="100">
        <f>SUMIFS(SummaryByBICAndPortfolio[Year3CapexEfficiencyResult], SummaryByBICAndPortfolio[BIC], "WS1_B" &amp; ROW()-15, SummaryByBICAndPortfolio[BICPortfolio], T$7)</f>
        <v>0</v>
      </c>
      <c r="U27" s="148">
        <f>SUM(Q27:T27)</f>
        <v>0</v>
      </c>
      <c r="V27" s="100">
        <f>SUMIFS(SummaryByBICAndPortfolio[Year4CapexEfficiencyResult], SummaryByBICAndPortfolio[BIC], "WS1_B" &amp; ROW()-15, SummaryByBICAndPortfolio[BICPortfolio], V$7)</f>
        <v>0</v>
      </c>
      <c r="W27" s="100">
        <f>SUMIFS(SummaryByBICAndPortfolio[Year4CapexEfficiencyResult], SummaryByBICAndPortfolio[BIC], "WS1_B" &amp; ROW()-15, SummaryByBICAndPortfolio[BICPortfolio], W$7)</f>
        <v>0</v>
      </c>
      <c r="X27" s="100">
        <f>SUMIFS(SummaryByBICAndPortfolio[Year4CapexEfficiencyResult], SummaryByBICAndPortfolio[BIC], "WS1_B" &amp; ROW()-15, SummaryByBICAndPortfolio[BICPortfolio], X$7)</f>
        <v>0</v>
      </c>
      <c r="Y27" s="100">
        <f>SUMIFS(SummaryByBICAndPortfolio[Year4CapexEfficiencyResult], SummaryByBICAndPortfolio[BIC], "WS1_B" &amp; ROW()-15, SummaryByBICAndPortfolio[BICPortfolio], Y$7)</f>
        <v>0</v>
      </c>
      <c r="Z27" s="148">
        <f>SUM(V27:Y27)</f>
        <v>0</v>
      </c>
      <c r="AA27" s="100">
        <f>SUMIFS(SummaryByBICAndPortfolio[Year5CapexEfficiencyResult], SummaryByBICAndPortfolio[BIC], "WS1_B" &amp; ROW()-15, SummaryByBICAndPortfolio[BICPortfolio], AA$7)</f>
        <v>0</v>
      </c>
      <c r="AB27" s="100">
        <f>SUMIFS(SummaryByBICAndPortfolio[Year5CapexEfficiencyResult], SummaryByBICAndPortfolio[BIC], "WS1_B" &amp; ROW()-15, SummaryByBICAndPortfolio[BICPortfolio], AB$7)</f>
        <v>0</v>
      </c>
      <c r="AC27" s="100">
        <f>SUMIFS(SummaryByBICAndPortfolio[Year5CapexEfficiencyResult], SummaryByBICAndPortfolio[BIC], "WS1_B" &amp; ROW()-15, SummaryByBICAndPortfolio[BICPortfolio], AC$7)</f>
        <v>0</v>
      </c>
      <c r="AD27" s="100">
        <f>SUMIFS(SummaryByBICAndPortfolio[Year5CapexEfficiencyResult], SummaryByBICAndPortfolio[BIC], "WS1_B" &amp; ROW()-15, SummaryByBICAndPortfolio[BICPortfolio], AD$7)</f>
        <v>0</v>
      </c>
      <c r="AE27" s="148">
        <f>SUM(AA27:AD27)</f>
        <v>0</v>
      </c>
    </row>
    <row r="28" spans="2:31" ht="14" thickBot="1">
      <c r="B28" s="21">
        <v>13</v>
      </c>
      <c r="C28" s="22" t="s">
        <v>65</v>
      </c>
      <c r="D28" s="24"/>
      <c r="E28" s="24" t="str">
        <f>IF(HeaderParameters[CurrencyScale]="Thousands","£k", IF(HeaderParameters[CurrencyScale]="Millions", "£m", "£"))</f>
        <v>£</v>
      </c>
      <c r="F28" s="39">
        <v>3</v>
      </c>
      <c r="G28" s="100">
        <f>SUMIFS(SummaryByBICAndPortfolio[Year1CapexEfficiencyResult], SummaryByBICAndPortfolio[BIC], "WS1_B" &amp; ROW()-15, SummaryByBICAndPortfolio[BICPortfolio], G$7)</f>
        <v>0</v>
      </c>
      <c r="H28" s="100">
        <f>SUMIFS(SummaryByBICAndPortfolio[Year1CapexEfficiencyResult], SummaryByBICAndPortfolio[BIC], "WS1_B" &amp; ROW()-15, SummaryByBICAndPortfolio[BICPortfolio], H$7)</f>
        <v>0</v>
      </c>
      <c r="I28" s="100">
        <f>SUMIFS(SummaryByBICAndPortfolio[Year1CapexEfficiencyResult], SummaryByBICAndPortfolio[BIC], "WS1_B" &amp; ROW()-15, SummaryByBICAndPortfolio[BICPortfolio], I$7)</f>
        <v>0</v>
      </c>
      <c r="J28" s="100">
        <f>SUMIFS(SummaryByBICAndPortfolio[Year1CapexEfficiencyResult], SummaryByBICAndPortfolio[BIC], "WS1_B" &amp; ROW()-15, SummaryByBICAndPortfolio[BICPortfolio], J$7)</f>
        <v>0</v>
      </c>
      <c r="K28" s="148">
        <f t="shared" ref="K28:K35" si="7">SUM(G28:J28)</f>
        <v>0</v>
      </c>
      <c r="L28" s="100">
        <f>SUMIFS(SummaryByBICAndPortfolio[Year2CapexEfficiencyResult], SummaryByBICAndPortfolio[BIC], "WS1_B" &amp; ROW()-15, SummaryByBICAndPortfolio[BICPortfolio], L$7)</f>
        <v>0</v>
      </c>
      <c r="M28" s="100">
        <f>SUMIFS(SummaryByBICAndPortfolio[Year2CapexEfficiencyResult], SummaryByBICAndPortfolio[BIC], "WS1_B" &amp; ROW()-15, SummaryByBICAndPortfolio[BICPortfolio], M$7)</f>
        <v>0</v>
      </c>
      <c r="N28" s="100">
        <f>SUMIFS(SummaryByBICAndPortfolio[Year2CapexEfficiencyResult], SummaryByBICAndPortfolio[BIC], "WS1_B" &amp; ROW()-15, SummaryByBICAndPortfolio[BICPortfolio], N$7)</f>
        <v>0</v>
      </c>
      <c r="O28" s="100">
        <f>SUMIFS(SummaryByBICAndPortfolio[Year2CapexEfficiencyResult], SummaryByBICAndPortfolio[BIC], "WS1_B" &amp; ROW()-15, SummaryByBICAndPortfolio[BICPortfolio], O$7)</f>
        <v>0</v>
      </c>
      <c r="P28" s="148">
        <f t="shared" ref="P28:P36" si="8">SUM(L28:O28)</f>
        <v>0</v>
      </c>
      <c r="Q28" s="100">
        <f>SUMIFS(SummaryByBICAndPortfolio[Year3CapexEfficiencyResult], SummaryByBICAndPortfolio[BIC], "WS1_B" &amp; ROW()-15, SummaryByBICAndPortfolio[BICPortfolio], Q$7)</f>
        <v>0</v>
      </c>
      <c r="R28" s="100">
        <f>SUMIFS(SummaryByBICAndPortfolio[Year3CapexEfficiencyResult], SummaryByBICAndPortfolio[BIC], "WS1_B" &amp; ROW()-15, SummaryByBICAndPortfolio[BICPortfolio], R$7)</f>
        <v>0</v>
      </c>
      <c r="S28" s="100">
        <f>SUMIFS(SummaryByBICAndPortfolio[Year3CapexEfficiencyResult], SummaryByBICAndPortfolio[BIC], "WS1_B" &amp; ROW()-15, SummaryByBICAndPortfolio[BICPortfolio], S$7)</f>
        <v>0</v>
      </c>
      <c r="T28" s="100">
        <f>SUMIFS(SummaryByBICAndPortfolio[Year3CapexEfficiencyResult], SummaryByBICAndPortfolio[BIC], "WS1_B" &amp; ROW()-15, SummaryByBICAndPortfolio[BICPortfolio], T$7)</f>
        <v>0</v>
      </c>
      <c r="U28" s="148">
        <f t="shared" ref="U28:U36" si="9">SUM(Q28:T28)</f>
        <v>0</v>
      </c>
      <c r="V28" s="100">
        <f>SUMIFS(SummaryByBICAndPortfolio[Year4CapexEfficiencyResult], SummaryByBICAndPortfolio[BIC], "WS1_B" &amp; ROW()-15, SummaryByBICAndPortfolio[BICPortfolio], V$7)</f>
        <v>0</v>
      </c>
      <c r="W28" s="100">
        <f>SUMIFS(SummaryByBICAndPortfolio[Year4CapexEfficiencyResult], SummaryByBICAndPortfolio[BIC], "WS1_B" &amp; ROW()-15, SummaryByBICAndPortfolio[BICPortfolio], W$7)</f>
        <v>0</v>
      </c>
      <c r="X28" s="100">
        <f>SUMIFS(SummaryByBICAndPortfolio[Year4CapexEfficiencyResult], SummaryByBICAndPortfolio[BIC], "WS1_B" &amp; ROW()-15, SummaryByBICAndPortfolio[BICPortfolio], X$7)</f>
        <v>0</v>
      </c>
      <c r="Y28" s="100">
        <f>SUMIFS(SummaryByBICAndPortfolio[Year4CapexEfficiencyResult], SummaryByBICAndPortfolio[BIC], "WS1_B" &amp; ROW()-15, SummaryByBICAndPortfolio[BICPortfolio], Y$7)</f>
        <v>0</v>
      </c>
      <c r="Z28" s="148">
        <f t="shared" ref="Z28:Z36" si="10">SUM(V28:Y28)</f>
        <v>0</v>
      </c>
      <c r="AA28" s="100">
        <f>SUMIFS(SummaryByBICAndPortfolio[Year5CapexEfficiencyResult], SummaryByBICAndPortfolio[BIC], "WS1_B" &amp; ROW()-15, SummaryByBICAndPortfolio[BICPortfolio], AA$7)</f>
        <v>0</v>
      </c>
      <c r="AB28" s="100">
        <f>SUMIFS(SummaryByBICAndPortfolio[Year5CapexEfficiencyResult], SummaryByBICAndPortfolio[BIC], "WS1_B" &amp; ROW()-15, SummaryByBICAndPortfolio[BICPortfolio], AB$7)</f>
        <v>0</v>
      </c>
      <c r="AC28" s="100">
        <f>SUMIFS(SummaryByBICAndPortfolio[Year5CapexEfficiencyResult], SummaryByBICAndPortfolio[BIC], "WS1_B" &amp; ROW()-15, SummaryByBICAndPortfolio[BICPortfolio], AC$7)</f>
        <v>0</v>
      </c>
      <c r="AD28" s="100">
        <f>SUMIFS(SummaryByBICAndPortfolio[Year5CapexEfficiencyResult], SummaryByBICAndPortfolio[BIC], "WS1_B" &amp; ROW()-15, SummaryByBICAndPortfolio[BICPortfolio], AD$7)</f>
        <v>0</v>
      </c>
      <c r="AE28" s="148">
        <f t="shared" ref="AE28:AE36" si="11">SUM(AA28:AD28)</f>
        <v>0</v>
      </c>
    </row>
    <row r="29" spans="2:31" ht="14" thickBot="1">
      <c r="B29" s="21">
        <v>14</v>
      </c>
      <c r="C29" s="22" t="s">
        <v>45</v>
      </c>
      <c r="D29" s="24"/>
      <c r="E29" s="24" t="str">
        <f>IF(HeaderParameters[CurrencyScale]="Thousands","£k", IF(HeaderParameters[CurrencyScale]="Millions", "£m", "£"))</f>
        <v>£</v>
      </c>
      <c r="F29" s="39">
        <v>3</v>
      </c>
      <c r="G29" s="100">
        <f>SUMIFS(SummaryByBICAndPortfolio[Year1CapexEfficiencyResult], SummaryByBICAndPortfolio[BIC], "WS1_B" &amp; ROW()-15, SummaryByBICAndPortfolio[BICPortfolio], G$7)</f>
        <v>0</v>
      </c>
      <c r="H29" s="100">
        <f>SUMIFS(SummaryByBICAndPortfolio[Year1CapexEfficiencyResult], SummaryByBICAndPortfolio[BIC], "WS1_B" &amp; ROW()-15, SummaryByBICAndPortfolio[BICPortfolio], H$7)</f>
        <v>0</v>
      </c>
      <c r="I29" s="100">
        <f>SUMIFS(SummaryByBICAndPortfolio[Year1CapexEfficiencyResult], SummaryByBICAndPortfolio[BIC], "WS1_B" &amp; ROW()-15, SummaryByBICAndPortfolio[BICPortfolio], I$7)</f>
        <v>0</v>
      </c>
      <c r="J29" s="100">
        <f>SUMIFS(SummaryByBICAndPortfolio[Year1CapexEfficiencyResult], SummaryByBICAndPortfolio[BIC], "WS1_B" &amp; ROW()-15, SummaryByBICAndPortfolio[BICPortfolio], J$7)</f>
        <v>0</v>
      </c>
      <c r="K29" s="148">
        <f t="shared" si="7"/>
        <v>0</v>
      </c>
      <c r="L29" s="100">
        <f>SUMIFS(SummaryByBICAndPortfolio[Year2CapexEfficiencyResult], SummaryByBICAndPortfolio[BIC], "WS1_B" &amp; ROW()-15, SummaryByBICAndPortfolio[BICPortfolio], L$7)</f>
        <v>0</v>
      </c>
      <c r="M29" s="100">
        <f>SUMIFS(SummaryByBICAndPortfolio[Year2CapexEfficiencyResult], SummaryByBICAndPortfolio[BIC], "WS1_B" &amp; ROW()-15, SummaryByBICAndPortfolio[BICPortfolio], M$7)</f>
        <v>0</v>
      </c>
      <c r="N29" s="100">
        <f>SUMIFS(SummaryByBICAndPortfolio[Year2CapexEfficiencyResult], SummaryByBICAndPortfolio[BIC], "WS1_B" &amp; ROW()-15, SummaryByBICAndPortfolio[BICPortfolio], N$7)</f>
        <v>0</v>
      </c>
      <c r="O29" s="100">
        <f>SUMIFS(SummaryByBICAndPortfolio[Year2CapexEfficiencyResult], SummaryByBICAndPortfolio[BIC], "WS1_B" &amp; ROW()-15, SummaryByBICAndPortfolio[BICPortfolio], O$7)</f>
        <v>0</v>
      </c>
      <c r="P29" s="148">
        <f t="shared" si="8"/>
        <v>0</v>
      </c>
      <c r="Q29" s="100">
        <f>SUMIFS(SummaryByBICAndPortfolio[Year3CapexEfficiencyResult], SummaryByBICAndPortfolio[BIC], "WS1_B" &amp; ROW()-15, SummaryByBICAndPortfolio[BICPortfolio], Q$7)</f>
        <v>0</v>
      </c>
      <c r="R29" s="100">
        <f>SUMIFS(SummaryByBICAndPortfolio[Year3CapexEfficiencyResult], SummaryByBICAndPortfolio[BIC], "WS1_B" &amp; ROW()-15, SummaryByBICAndPortfolio[BICPortfolio], R$7)</f>
        <v>0</v>
      </c>
      <c r="S29" s="100">
        <f>SUMIFS(SummaryByBICAndPortfolio[Year3CapexEfficiencyResult], SummaryByBICAndPortfolio[BIC], "WS1_B" &amp; ROW()-15, SummaryByBICAndPortfolio[BICPortfolio], S$7)</f>
        <v>0</v>
      </c>
      <c r="T29" s="100">
        <f>SUMIFS(SummaryByBICAndPortfolio[Year3CapexEfficiencyResult], SummaryByBICAndPortfolio[BIC], "WS1_B" &amp; ROW()-15, SummaryByBICAndPortfolio[BICPortfolio], T$7)</f>
        <v>0</v>
      </c>
      <c r="U29" s="148">
        <f t="shared" si="9"/>
        <v>0</v>
      </c>
      <c r="V29" s="100">
        <f>SUMIFS(SummaryByBICAndPortfolio[Year4CapexEfficiencyResult], SummaryByBICAndPortfolio[BIC], "WS1_B" &amp; ROW()-15, SummaryByBICAndPortfolio[BICPortfolio], V$7)</f>
        <v>0</v>
      </c>
      <c r="W29" s="100">
        <f>SUMIFS(SummaryByBICAndPortfolio[Year4CapexEfficiencyResult], SummaryByBICAndPortfolio[BIC], "WS1_B" &amp; ROW()-15, SummaryByBICAndPortfolio[BICPortfolio], W$7)</f>
        <v>0</v>
      </c>
      <c r="X29" s="100">
        <f>SUMIFS(SummaryByBICAndPortfolio[Year4CapexEfficiencyResult], SummaryByBICAndPortfolio[BIC], "WS1_B" &amp; ROW()-15, SummaryByBICAndPortfolio[BICPortfolio], X$7)</f>
        <v>0</v>
      </c>
      <c r="Y29" s="100">
        <f>SUMIFS(SummaryByBICAndPortfolio[Year4CapexEfficiencyResult], SummaryByBICAndPortfolio[BIC], "WS1_B" &amp; ROW()-15, SummaryByBICAndPortfolio[BICPortfolio], Y$7)</f>
        <v>0</v>
      </c>
      <c r="Z29" s="148">
        <f t="shared" si="10"/>
        <v>0</v>
      </c>
      <c r="AA29" s="100">
        <f>SUMIFS(SummaryByBICAndPortfolio[Year5CapexEfficiencyResult], SummaryByBICAndPortfolio[BIC], "WS1_B" &amp; ROW()-15, SummaryByBICAndPortfolio[BICPortfolio], AA$7)</f>
        <v>0</v>
      </c>
      <c r="AB29" s="100">
        <f>SUMIFS(SummaryByBICAndPortfolio[Year5CapexEfficiencyResult], SummaryByBICAndPortfolio[BIC], "WS1_B" &amp; ROW()-15, SummaryByBICAndPortfolio[BICPortfolio], AB$7)</f>
        <v>0</v>
      </c>
      <c r="AC29" s="100">
        <f>SUMIFS(SummaryByBICAndPortfolio[Year5CapexEfficiencyResult], SummaryByBICAndPortfolio[BIC], "WS1_B" &amp; ROW()-15, SummaryByBICAndPortfolio[BICPortfolio], AC$7)</f>
        <v>0</v>
      </c>
      <c r="AD29" s="100">
        <f>SUMIFS(SummaryByBICAndPortfolio[Year5CapexEfficiencyResult], SummaryByBICAndPortfolio[BIC], "WS1_B" &amp; ROW()-15, SummaryByBICAndPortfolio[BICPortfolio], AD$7)</f>
        <v>0</v>
      </c>
      <c r="AE29" s="148">
        <f t="shared" si="11"/>
        <v>0</v>
      </c>
    </row>
    <row r="30" spans="2:31" ht="14" thickBot="1">
      <c r="B30" s="21">
        <v>15</v>
      </c>
      <c r="C30" s="22" t="s">
        <v>66</v>
      </c>
      <c r="D30" s="24"/>
      <c r="E30" s="24" t="str">
        <f>IF(HeaderParameters[CurrencyScale]="Thousands","£k", IF(HeaderParameters[CurrencyScale]="Millions", "£m", "£"))</f>
        <v>£</v>
      </c>
      <c r="F30" s="39">
        <v>3</v>
      </c>
      <c r="G30" s="100">
        <f>SUMIFS(SummaryByBICAndPortfolio[Year1CapexEfficiencyResult], SummaryByBICAndPortfolio[BIC], "WS1_B" &amp; ROW()-15, SummaryByBICAndPortfolio[BICPortfolio], G$7)</f>
        <v>0</v>
      </c>
      <c r="H30" s="100">
        <f>SUMIFS(SummaryByBICAndPortfolio[Year1CapexEfficiencyResult], SummaryByBICAndPortfolio[BIC], "WS1_B" &amp; ROW()-15, SummaryByBICAndPortfolio[BICPortfolio], H$7)</f>
        <v>0</v>
      </c>
      <c r="I30" s="100">
        <f>SUMIFS(SummaryByBICAndPortfolio[Year1CapexEfficiencyResult], SummaryByBICAndPortfolio[BIC], "WS1_B" &amp; ROW()-15, SummaryByBICAndPortfolio[BICPortfolio], I$7)</f>
        <v>0</v>
      </c>
      <c r="J30" s="100">
        <f>SUMIFS(SummaryByBICAndPortfolio[Year1CapexEfficiencyResult], SummaryByBICAndPortfolio[BIC], "WS1_B" &amp; ROW()-15, SummaryByBICAndPortfolio[BICPortfolio], J$7)</f>
        <v>0</v>
      </c>
      <c r="K30" s="148">
        <f t="shared" si="7"/>
        <v>0</v>
      </c>
      <c r="L30" s="100">
        <f>SUMIFS(SummaryByBICAndPortfolio[Year2CapexEfficiencyResult], SummaryByBICAndPortfolio[BIC], "WS1_B" &amp; ROW()-15, SummaryByBICAndPortfolio[BICPortfolio], L$7)</f>
        <v>0</v>
      </c>
      <c r="M30" s="100">
        <f>SUMIFS(SummaryByBICAndPortfolio[Year2CapexEfficiencyResult], SummaryByBICAndPortfolio[BIC], "WS1_B" &amp; ROW()-15, SummaryByBICAndPortfolio[BICPortfolio], M$7)</f>
        <v>0</v>
      </c>
      <c r="N30" s="100">
        <f>SUMIFS(SummaryByBICAndPortfolio[Year2CapexEfficiencyResult], SummaryByBICAndPortfolio[BIC], "WS1_B" &amp; ROW()-15, SummaryByBICAndPortfolio[BICPortfolio], N$7)</f>
        <v>0</v>
      </c>
      <c r="O30" s="100">
        <f>SUMIFS(SummaryByBICAndPortfolio[Year2CapexEfficiencyResult], SummaryByBICAndPortfolio[BIC], "WS1_B" &amp; ROW()-15, SummaryByBICAndPortfolio[BICPortfolio], O$7)</f>
        <v>0</v>
      </c>
      <c r="P30" s="148">
        <f t="shared" si="8"/>
        <v>0</v>
      </c>
      <c r="Q30" s="100">
        <f>SUMIFS(SummaryByBICAndPortfolio[Year3CapexEfficiencyResult], SummaryByBICAndPortfolio[BIC], "WS1_B" &amp; ROW()-15, SummaryByBICAndPortfolio[BICPortfolio], Q$7)</f>
        <v>0</v>
      </c>
      <c r="R30" s="100">
        <f>SUMIFS(SummaryByBICAndPortfolio[Year3CapexEfficiencyResult], SummaryByBICAndPortfolio[BIC], "WS1_B" &amp; ROW()-15, SummaryByBICAndPortfolio[BICPortfolio], R$7)</f>
        <v>0</v>
      </c>
      <c r="S30" s="100">
        <f>SUMIFS(SummaryByBICAndPortfolio[Year3CapexEfficiencyResult], SummaryByBICAndPortfolio[BIC], "WS1_B" &amp; ROW()-15, SummaryByBICAndPortfolio[BICPortfolio], S$7)</f>
        <v>0</v>
      </c>
      <c r="T30" s="100">
        <f>SUMIFS(SummaryByBICAndPortfolio[Year3CapexEfficiencyResult], SummaryByBICAndPortfolio[BIC], "WS1_B" &amp; ROW()-15, SummaryByBICAndPortfolio[BICPortfolio], T$7)</f>
        <v>0</v>
      </c>
      <c r="U30" s="148">
        <f t="shared" si="9"/>
        <v>0</v>
      </c>
      <c r="V30" s="100">
        <f>SUMIFS(SummaryByBICAndPortfolio[Year4CapexEfficiencyResult], SummaryByBICAndPortfolio[BIC], "WS1_B" &amp; ROW()-15, SummaryByBICAndPortfolio[BICPortfolio], V$7)</f>
        <v>0</v>
      </c>
      <c r="W30" s="100">
        <f>SUMIFS(SummaryByBICAndPortfolio[Year4CapexEfficiencyResult], SummaryByBICAndPortfolio[BIC], "WS1_B" &amp; ROW()-15, SummaryByBICAndPortfolio[BICPortfolio], W$7)</f>
        <v>0</v>
      </c>
      <c r="X30" s="100">
        <f>SUMIFS(SummaryByBICAndPortfolio[Year4CapexEfficiencyResult], SummaryByBICAndPortfolio[BIC], "WS1_B" &amp; ROW()-15, SummaryByBICAndPortfolio[BICPortfolio], X$7)</f>
        <v>0</v>
      </c>
      <c r="Y30" s="100">
        <f>SUMIFS(SummaryByBICAndPortfolio[Year4CapexEfficiencyResult], SummaryByBICAndPortfolio[BIC], "WS1_B" &amp; ROW()-15, SummaryByBICAndPortfolio[BICPortfolio], Y$7)</f>
        <v>0</v>
      </c>
      <c r="Z30" s="148">
        <f t="shared" si="10"/>
        <v>0</v>
      </c>
      <c r="AA30" s="100">
        <f>SUMIFS(SummaryByBICAndPortfolio[Year5CapexEfficiencyResult], SummaryByBICAndPortfolio[BIC], "WS1_B" &amp; ROW()-15, SummaryByBICAndPortfolio[BICPortfolio], AA$7)</f>
        <v>0</v>
      </c>
      <c r="AB30" s="100">
        <f>SUMIFS(SummaryByBICAndPortfolio[Year5CapexEfficiencyResult], SummaryByBICAndPortfolio[BIC], "WS1_B" &amp; ROW()-15, SummaryByBICAndPortfolio[BICPortfolio], AB$7)</f>
        <v>0</v>
      </c>
      <c r="AC30" s="100">
        <f>SUMIFS(SummaryByBICAndPortfolio[Year5CapexEfficiencyResult], SummaryByBICAndPortfolio[BIC], "WS1_B" &amp; ROW()-15, SummaryByBICAndPortfolio[BICPortfolio], AC$7)</f>
        <v>0</v>
      </c>
      <c r="AD30" s="100">
        <f>SUMIFS(SummaryByBICAndPortfolio[Year5CapexEfficiencyResult], SummaryByBICAndPortfolio[BIC], "WS1_B" &amp; ROW()-15, SummaryByBICAndPortfolio[BICPortfolio], AD$7)</f>
        <v>0</v>
      </c>
      <c r="AE30" s="148">
        <f t="shared" si="11"/>
        <v>0</v>
      </c>
    </row>
    <row r="31" spans="2:31" ht="14" thickBot="1">
      <c r="B31" s="21">
        <v>16</v>
      </c>
      <c r="C31" s="22" t="s">
        <v>47</v>
      </c>
      <c r="D31" s="24"/>
      <c r="E31" s="24" t="str">
        <f>IF(HeaderParameters[CurrencyScale]="Thousands","£k", IF(HeaderParameters[CurrencyScale]="Millions", "£m", "£"))</f>
        <v>£</v>
      </c>
      <c r="F31" s="39">
        <v>3</v>
      </c>
      <c r="G31" s="100">
        <f>SUMIFS(SummaryByBICAndPortfolio[Year1CapexEfficiencyResult], SummaryByBICAndPortfolio[BIC], "WS1_B" &amp; ROW()-15, SummaryByBICAndPortfolio[BICPortfolio], G$7)</f>
        <v>0</v>
      </c>
      <c r="H31" s="100">
        <f>SUMIFS(SummaryByBICAndPortfolio[Year1CapexEfficiencyResult], SummaryByBICAndPortfolio[BIC], "WS1_B" &amp; ROW()-15, SummaryByBICAndPortfolio[BICPortfolio], H$7)</f>
        <v>0</v>
      </c>
      <c r="I31" s="100">
        <f>SUMIFS(SummaryByBICAndPortfolio[Year1CapexEfficiencyResult], SummaryByBICAndPortfolio[BIC], "WS1_B" &amp; ROW()-15, SummaryByBICAndPortfolio[BICPortfolio], I$7)</f>
        <v>0</v>
      </c>
      <c r="J31" s="100">
        <f>SUMIFS(SummaryByBICAndPortfolio[Year1CapexEfficiencyResult], SummaryByBICAndPortfolio[BIC], "WS1_B" &amp; ROW()-15, SummaryByBICAndPortfolio[BICPortfolio], J$7)</f>
        <v>0</v>
      </c>
      <c r="K31" s="148">
        <f t="shared" si="7"/>
        <v>0</v>
      </c>
      <c r="L31" s="100">
        <f>SUMIFS(SummaryByBICAndPortfolio[Year2CapexEfficiencyResult], SummaryByBICAndPortfolio[BIC], "WS1_B" &amp; ROW()-15, SummaryByBICAndPortfolio[BICPortfolio], L$7)</f>
        <v>0</v>
      </c>
      <c r="M31" s="100">
        <f>SUMIFS(SummaryByBICAndPortfolio[Year2CapexEfficiencyResult], SummaryByBICAndPortfolio[BIC], "WS1_B" &amp; ROW()-15, SummaryByBICAndPortfolio[BICPortfolio], M$7)</f>
        <v>0</v>
      </c>
      <c r="N31" s="100">
        <f>SUMIFS(SummaryByBICAndPortfolio[Year2CapexEfficiencyResult], SummaryByBICAndPortfolio[BIC], "WS1_B" &amp; ROW()-15, SummaryByBICAndPortfolio[BICPortfolio], N$7)</f>
        <v>0</v>
      </c>
      <c r="O31" s="100">
        <f>SUMIFS(SummaryByBICAndPortfolio[Year2CapexEfficiencyResult], SummaryByBICAndPortfolio[BIC], "WS1_B" &amp; ROW()-15, SummaryByBICAndPortfolio[BICPortfolio], O$7)</f>
        <v>0</v>
      </c>
      <c r="P31" s="148">
        <f t="shared" si="8"/>
        <v>0</v>
      </c>
      <c r="Q31" s="100">
        <f>SUMIFS(SummaryByBICAndPortfolio[Year3CapexEfficiencyResult], SummaryByBICAndPortfolio[BIC], "WS1_B" &amp; ROW()-15, SummaryByBICAndPortfolio[BICPortfolio], Q$7)</f>
        <v>0</v>
      </c>
      <c r="R31" s="100">
        <f>SUMIFS(SummaryByBICAndPortfolio[Year3CapexEfficiencyResult], SummaryByBICAndPortfolio[BIC], "WS1_B" &amp; ROW()-15, SummaryByBICAndPortfolio[BICPortfolio], R$7)</f>
        <v>0</v>
      </c>
      <c r="S31" s="100">
        <f>SUMIFS(SummaryByBICAndPortfolio[Year3CapexEfficiencyResult], SummaryByBICAndPortfolio[BIC], "WS1_B" &amp; ROW()-15, SummaryByBICAndPortfolio[BICPortfolio], S$7)</f>
        <v>0</v>
      </c>
      <c r="T31" s="100">
        <f>SUMIFS(SummaryByBICAndPortfolio[Year3CapexEfficiencyResult], SummaryByBICAndPortfolio[BIC], "WS1_B" &amp; ROW()-15, SummaryByBICAndPortfolio[BICPortfolio], T$7)</f>
        <v>0</v>
      </c>
      <c r="U31" s="148">
        <f t="shared" si="9"/>
        <v>0</v>
      </c>
      <c r="V31" s="100">
        <f>SUMIFS(SummaryByBICAndPortfolio[Year4CapexEfficiencyResult], SummaryByBICAndPortfolio[BIC], "WS1_B" &amp; ROW()-15, SummaryByBICAndPortfolio[BICPortfolio], V$7)</f>
        <v>0</v>
      </c>
      <c r="W31" s="100">
        <f>SUMIFS(SummaryByBICAndPortfolio[Year4CapexEfficiencyResult], SummaryByBICAndPortfolio[BIC], "WS1_B" &amp; ROW()-15, SummaryByBICAndPortfolio[BICPortfolio], W$7)</f>
        <v>0</v>
      </c>
      <c r="X31" s="100">
        <f>SUMIFS(SummaryByBICAndPortfolio[Year4CapexEfficiencyResult], SummaryByBICAndPortfolio[BIC], "WS1_B" &amp; ROW()-15, SummaryByBICAndPortfolio[BICPortfolio], X$7)</f>
        <v>0</v>
      </c>
      <c r="Y31" s="100">
        <f>SUMIFS(SummaryByBICAndPortfolio[Year4CapexEfficiencyResult], SummaryByBICAndPortfolio[BIC], "WS1_B" &amp; ROW()-15, SummaryByBICAndPortfolio[BICPortfolio], Y$7)</f>
        <v>0</v>
      </c>
      <c r="Z31" s="148">
        <f t="shared" si="10"/>
        <v>0</v>
      </c>
      <c r="AA31" s="100">
        <f>SUMIFS(SummaryByBICAndPortfolio[Year5CapexEfficiencyResult], SummaryByBICAndPortfolio[BIC], "WS1_B" &amp; ROW()-15, SummaryByBICAndPortfolio[BICPortfolio], AA$7)</f>
        <v>0</v>
      </c>
      <c r="AB31" s="100">
        <f>SUMIFS(SummaryByBICAndPortfolio[Year5CapexEfficiencyResult], SummaryByBICAndPortfolio[BIC], "WS1_B" &amp; ROW()-15, SummaryByBICAndPortfolio[BICPortfolio], AB$7)</f>
        <v>0</v>
      </c>
      <c r="AC31" s="100">
        <f>SUMIFS(SummaryByBICAndPortfolio[Year5CapexEfficiencyResult], SummaryByBICAndPortfolio[BIC], "WS1_B" &amp; ROW()-15, SummaryByBICAndPortfolio[BICPortfolio], AC$7)</f>
        <v>0</v>
      </c>
      <c r="AD31" s="100">
        <f>SUMIFS(SummaryByBICAndPortfolio[Year5CapexEfficiencyResult], SummaryByBICAndPortfolio[BIC], "WS1_B" &amp; ROW()-15, SummaryByBICAndPortfolio[BICPortfolio], AD$7)</f>
        <v>0</v>
      </c>
      <c r="AE31" s="148">
        <f t="shared" si="11"/>
        <v>0</v>
      </c>
    </row>
    <row r="32" spans="2:31" ht="14" thickBot="1">
      <c r="B32" s="21">
        <v>17</v>
      </c>
      <c r="C32" s="22" t="s">
        <v>48</v>
      </c>
      <c r="D32" s="24"/>
      <c r="E32" s="24" t="str">
        <f>IF(HeaderParameters[CurrencyScale]="Thousands","£k", IF(HeaderParameters[CurrencyScale]="Millions", "£m", "£"))</f>
        <v>£</v>
      </c>
      <c r="F32" s="39">
        <v>3</v>
      </c>
      <c r="G32" s="149">
        <f>SUM(G27:G31)</f>
        <v>0</v>
      </c>
      <c r="H32" s="149">
        <f t="shared" ref="H32:J32" si="12">SUM(H27:H31)</f>
        <v>0</v>
      </c>
      <c r="I32" s="149">
        <f t="shared" si="12"/>
        <v>0</v>
      </c>
      <c r="J32" s="149">
        <f t="shared" si="12"/>
        <v>0</v>
      </c>
      <c r="K32" s="148">
        <f t="shared" si="7"/>
        <v>0</v>
      </c>
      <c r="L32" s="149">
        <f>SUM(L27:L31)</f>
        <v>0</v>
      </c>
      <c r="M32" s="149">
        <f>SUM(M27:M31)</f>
        <v>0</v>
      </c>
      <c r="N32" s="149">
        <f>SUM(N27:N31)</f>
        <v>0</v>
      </c>
      <c r="O32" s="149">
        <f>SUM(O27:O31)</f>
        <v>0</v>
      </c>
      <c r="P32" s="148">
        <f t="shared" si="8"/>
        <v>0</v>
      </c>
      <c r="Q32" s="149">
        <f>SUM(Q27:Q31)</f>
        <v>0</v>
      </c>
      <c r="R32" s="149">
        <f>SUM(R27:R31)</f>
        <v>0</v>
      </c>
      <c r="S32" s="149">
        <f>SUM(S27:S31)</f>
        <v>0</v>
      </c>
      <c r="T32" s="149">
        <f>SUM(T27:T31)</f>
        <v>0</v>
      </c>
      <c r="U32" s="148">
        <f t="shared" si="9"/>
        <v>0</v>
      </c>
      <c r="V32" s="149">
        <f>SUM(V27:V31)</f>
        <v>0</v>
      </c>
      <c r="W32" s="149">
        <f>SUM(W27:W31)</f>
        <v>0</v>
      </c>
      <c r="X32" s="149">
        <f>SUM(X27:X31)</f>
        <v>0</v>
      </c>
      <c r="Y32" s="149">
        <f>SUM(Y27:Y31)</f>
        <v>0</v>
      </c>
      <c r="Z32" s="148">
        <f t="shared" si="10"/>
        <v>0</v>
      </c>
      <c r="AA32" s="149">
        <f>SUM(AA27:AA31)</f>
        <v>0</v>
      </c>
      <c r="AB32" s="149">
        <f>SUM(AB27:AB31)</f>
        <v>0</v>
      </c>
      <c r="AC32" s="149">
        <f>SUM(AC27:AC31)</f>
        <v>0</v>
      </c>
      <c r="AD32" s="149">
        <f>SUM(AD27:AD31)</f>
        <v>0</v>
      </c>
      <c r="AE32" s="148">
        <f t="shared" si="11"/>
        <v>0</v>
      </c>
    </row>
    <row r="33" spans="2:31" ht="14" thickBot="1">
      <c r="B33" s="21">
        <v>18</v>
      </c>
      <c r="C33" s="22" t="s">
        <v>41</v>
      </c>
      <c r="D33" s="24"/>
      <c r="E33" s="24" t="str">
        <f>IF(HeaderParameters[CurrencyScale]="Thousands","£k", IF(HeaderParameters[CurrencyScale]="Millions", "£m", "£"))</f>
        <v>£</v>
      </c>
      <c r="F33" s="39">
        <v>3</v>
      </c>
      <c r="G33" s="100">
        <f>SUMIFS(SummaryByBICAndPortfolio[Year1CapexEfficiencyResult], SummaryByBICAndPortfolio[BIC], "WS1_B" &amp; ROW()-15, SummaryByBICAndPortfolio[BICPortfolio], G$7)</f>
        <v>0</v>
      </c>
      <c r="H33" s="100">
        <f>SUMIFS(SummaryByBICAndPortfolio[Year1CapexEfficiencyResult], SummaryByBICAndPortfolio[BIC], "WS1_B" &amp; ROW()-15, SummaryByBICAndPortfolio[BICPortfolio], H$7)</f>
        <v>0</v>
      </c>
      <c r="I33" s="100">
        <f>SUMIFS(SummaryByBICAndPortfolio[Year1CapexEfficiencyResult], SummaryByBICAndPortfolio[BIC], "WS1_B" &amp; ROW()-15, SummaryByBICAndPortfolio[BICPortfolio], I$7)</f>
        <v>0</v>
      </c>
      <c r="J33" s="100">
        <f>SUMIFS(SummaryByBICAndPortfolio[Year1CapexEfficiencyResult], SummaryByBICAndPortfolio[BIC], "WS1_B" &amp; ROW()-15, SummaryByBICAndPortfolio[BICPortfolio], J$7)</f>
        <v>0</v>
      </c>
      <c r="K33" s="148">
        <f t="shared" si="7"/>
        <v>0</v>
      </c>
      <c r="L33" s="100">
        <f>SUMIFS(SummaryByBICAndPortfolio[Year2CapexEfficiencyResult], SummaryByBICAndPortfolio[BIC], "WS1_B" &amp; ROW()-15, SummaryByBICAndPortfolio[BICPortfolio], L$7)</f>
        <v>0</v>
      </c>
      <c r="M33" s="100">
        <f>SUMIFS(SummaryByBICAndPortfolio[Year2CapexEfficiencyResult], SummaryByBICAndPortfolio[BIC], "WS1_B" &amp; ROW()-15, SummaryByBICAndPortfolio[BICPortfolio], M$7)</f>
        <v>0</v>
      </c>
      <c r="N33" s="100">
        <f>SUMIFS(SummaryByBICAndPortfolio[Year2CapexEfficiencyResult], SummaryByBICAndPortfolio[BIC], "WS1_B" &amp; ROW()-15, SummaryByBICAndPortfolio[BICPortfolio], N$7)</f>
        <v>0</v>
      </c>
      <c r="O33" s="100">
        <f>SUMIFS(SummaryByBICAndPortfolio[Year2CapexEfficiencyResult], SummaryByBICAndPortfolio[BIC], "WS1_B" &amp; ROW()-15, SummaryByBICAndPortfolio[BICPortfolio], O$7)</f>
        <v>0</v>
      </c>
      <c r="P33" s="148">
        <f t="shared" si="8"/>
        <v>0</v>
      </c>
      <c r="Q33" s="100">
        <f>SUMIFS(SummaryByBICAndPortfolio[Year2CapexEfficiencyResult], SummaryByBICAndPortfolio[BIC], "WS1_B" &amp; ROW()-15, SummaryByBICAndPortfolio[BICPortfolio], Q$7)</f>
        <v>0</v>
      </c>
      <c r="R33" s="100">
        <f>SUMIFS(SummaryByBICAndPortfolio[Year2CapexEfficiencyResult], SummaryByBICAndPortfolio[BIC], "WS1_B" &amp; ROW()-15, SummaryByBICAndPortfolio[BICPortfolio], R$7)</f>
        <v>0</v>
      </c>
      <c r="S33" s="100">
        <f>SUMIFS(SummaryByBICAndPortfolio[Year2CapexEfficiencyResult], SummaryByBICAndPortfolio[BIC], "WS1_B" &amp; ROW()-15, SummaryByBICAndPortfolio[BICPortfolio], S$7)</f>
        <v>0</v>
      </c>
      <c r="T33" s="100">
        <f>SUMIFS(SummaryByBICAndPortfolio[Year2CapexEfficiencyResult], SummaryByBICAndPortfolio[BIC], "WS1_B" &amp; ROW()-15, SummaryByBICAndPortfolio[BICPortfolio], T$7)</f>
        <v>0</v>
      </c>
      <c r="U33" s="148">
        <f t="shared" si="9"/>
        <v>0</v>
      </c>
      <c r="V33" s="100">
        <f>SUMIFS(SummaryByBICAndPortfolio[Year2CapexEfficiencyResult], SummaryByBICAndPortfolio[BIC], "WS1_B" &amp; ROW()-15, SummaryByBICAndPortfolio[BICPortfolio], V$7)</f>
        <v>0</v>
      </c>
      <c r="W33" s="100">
        <f>SUMIFS(SummaryByBICAndPortfolio[Year2CapexEfficiencyResult], SummaryByBICAndPortfolio[BIC], "WS1_B" &amp; ROW()-15, SummaryByBICAndPortfolio[BICPortfolio], W$7)</f>
        <v>0</v>
      </c>
      <c r="X33" s="100">
        <f>SUMIFS(SummaryByBICAndPortfolio[Year2CapexEfficiencyResult], SummaryByBICAndPortfolio[BIC], "WS1_B" &amp; ROW()-15, SummaryByBICAndPortfolio[BICPortfolio], X$7)</f>
        <v>0</v>
      </c>
      <c r="Y33" s="100">
        <f>SUMIFS(SummaryByBICAndPortfolio[Year2CapexEfficiencyResult], SummaryByBICAndPortfolio[BIC], "WS1_B" &amp; ROW()-15, SummaryByBICAndPortfolio[BICPortfolio], Y$7)</f>
        <v>0</v>
      </c>
      <c r="Z33" s="148">
        <f t="shared" si="10"/>
        <v>0</v>
      </c>
      <c r="AA33" s="100">
        <f>SUMIFS(SummaryByBICAndPortfolio[Year2CapexEfficiencyResult], SummaryByBICAndPortfolio[BIC], "WS1_B" &amp; ROW()-15, SummaryByBICAndPortfolio[BICPortfolio], AA$7)</f>
        <v>0</v>
      </c>
      <c r="AB33" s="100">
        <f>SUMIFS(SummaryByBICAndPortfolio[Year2CapexEfficiencyResult], SummaryByBICAndPortfolio[BIC], "WS1_B" &amp; ROW()-15, SummaryByBICAndPortfolio[BICPortfolio], AB$7)</f>
        <v>0</v>
      </c>
      <c r="AC33" s="100">
        <f>SUMIFS(SummaryByBICAndPortfolio[Year2CapexEfficiencyResult], SummaryByBICAndPortfolio[BIC], "WS1_B" &amp; ROW()-15, SummaryByBICAndPortfolio[BICPortfolio], AC$7)</f>
        <v>0</v>
      </c>
      <c r="AD33" s="100">
        <f>SUMIFS(SummaryByBICAndPortfolio[Year2CapexEfficiencyResult], SummaryByBICAndPortfolio[BIC], "WS1_B" &amp; ROW()-15, SummaryByBICAndPortfolio[BICPortfolio], AD$7)</f>
        <v>0</v>
      </c>
      <c r="AE33" s="148">
        <f t="shared" si="11"/>
        <v>0</v>
      </c>
    </row>
    <row r="34" spans="2:31" ht="14" thickBot="1">
      <c r="B34" s="21">
        <v>19</v>
      </c>
      <c r="C34" s="22" t="s">
        <v>49</v>
      </c>
      <c r="D34" s="24"/>
      <c r="E34" s="24" t="str">
        <f>IF(HeaderParameters[CurrencyScale]="Thousands","£k", IF(HeaderParameters[CurrencyScale]="Millions", "£m", "£"))</f>
        <v>£</v>
      </c>
      <c r="F34" s="39">
        <v>3</v>
      </c>
      <c r="G34" s="149">
        <f>SUM(G32:G33)</f>
        <v>0</v>
      </c>
      <c r="H34" s="149">
        <f t="shared" ref="H34:AD34" si="13">SUM(H32:H33)</f>
        <v>0</v>
      </c>
      <c r="I34" s="149">
        <f t="shared" si="13"/>
        <v>0</v>
      </c>
      <c r="J34" s="149">
        <f t="shared" si="13"/>
        <v>0</v>
      </c>
      <c r="K34" s="148">
        <f t="shared" si="7"/>
        <v>0</v>
      </c>
      <c r="L34" s="149">
        <f t="shared" si="13"/>
        <v>0</v>
      </c>
      <c r="M34" s="149">
        <f t="shared" si="13"/>
        <v>0</v>
      </c>
      <c r="N34" s="149">
        <f t="shared" si="13"/>
        <v>0</v>
      </c>
      <c r="O34" s="149">
        <f t="shared" si="13"/>
        <v>0</v>
      </c>
      <c r="P34" s="148">
        <f t="shared" si="8"/>
        <v>0</v>
      </c>
      <c r="Q34" s="149">
        <f t="shared" si="13"/>
        <v>0</v>
      </c>
      <c r="R34" s="149">
        <f t="shared" si="13"/>
        <v>0</v>
      </c>
      <c r="S34" s="149">
        <f t="shared" si="13"/>
        <v>0</v>
      </c>
      <c r="T34" s="149">
        <f t="shared" si="13"/>
        <v>0</v>
      </c>
      <c r="U34" s="148">
        <f t="shared" si="9"/>
        <v>0</v>
      </c>
      <c r="V34" s="149">
        <f t="shared" si="13"/>
        <v>0</v>
      </c>
      <c r="W34" s="149">
        <f t="shared" si="13"/>
        <v>0</v>
      </c>
      <c r="X34" s="149">
        <f t="shared" si="13"/>
        <v>0</v>
      </c>
      <c r="Y34" s="149">
        <f t="shared" si="13"/>
        <v>0</v>
      </c>
      <c r="Z34" s="148">
        <f t="shared" si="10"/>
        <v>0</v>
      </c>
      <c r="AA34" s="149">
        <f t="shared" si="13"/>
        <v>0</v>
      </c>
      <c r="AB34" s="149">
        <f t="shared" si="13"/>
        <v>0</v>
      </c>
      <c r="AC34" s="149">
        <f t="shared" si="13"/>
        <v>0</v>
      </c>
      <c r="AD34" s="149">
        <f t="shared" si="13"/>
        <v>0</v>
      </c>
      <c r="AE34" s="148">
        <f t="shared" si="11"/>
        <v>0</v>
      </c>
    </row>
    <row r="35" spans="2:31" ht="14" thickBot="1">
      <c r="B35" s="21">
        <v>20</v>
      </c>
      <c r="C35" s="22" t="s">
        <v>50</v>
      </c>
      <c r="D35" s="24"/>
      <c r="E35" s="24" t="str">
        <f>IF(HeaderParameters[CurrencyScale]="Thousands","£k", IF(HeaderParameters[CurrencyScale]="Millions", "£m", "£"))</f>
        <v>£</v>
      </c>
      <c r="F35" s="39">
        <v>3</v>
      </c>
      <c r="G35" s="100">
        <f>SUMIFS(SummaryByBICAndPortfolio[Year1CapexEfficiencyResult], SummaryByBICAndPortfolio[BIC], "WS1_B" &amp; ROW()-15, SummaryByBICAndPortfolio[BICPortfolio], G$7)</f>
        <v>0</v>
      </c>
      <c r="H35" s="100">
        <f>SUMIFS(SummaryByBICAndPortfolio[Year1CapexEfficiencyResult], SummaryByBICAndPortfolio[BIC], "WS1_B" &amp; ROW()-15, SummaryByBICAndPortfolio[BICPortfolio], H$7)</f>
        <v>0</v>
      </c>
      <c r="I35" s="100">
        <f>SUMIFS(SummaryByBICAndPortfolio[Year1CapexEfficiencyResult], SummaryByBICAndPortfolio[BIC], "WS1_B" &amp; ROW()-15, SummaryByBICAndPortfolio[BICPortfolio], I$7)</f>
        <v>0</v>
      </c>
      <c r="J35" s="100">
        <f>SUMIFS(SummaryByBICAndPortfolio[Year1CapexEfficiencyResult], SummaryByBICAndPortfolio[BIC], "WS1_B" &amp; ROW()-15, SummaryByBICAndPortfolio[BICPortfolio], J$7)</f>
        <v>0</v>
      </c>
      <c r="K35" s="148">
        <f t="shared" si="7"/>
        <v>0</v>
      </c>
      <c r="L35" s="100">
        <f>SUMIFS(SummaryByBICAndPortfolio[Year2CapexEfficiencyResult], SummaryByBICAndPortfolio[BIC], "WS1_B" &amp; ROW()-15, SummaryByBICAndPortfolio[BICPortfolio], L$7)</f>
        <v>0</v>
      </c>
      <c r="M35" s="100">
        <f>SUMIFS(SummaryByBICAndPortfolio[Year2CapexEfficiencyResult], SummaryByBICAndPortfolio[BIC], "WS1_B" &amp; ROW()-15, SummaryByBICAndPortfolio[BICPortfolio], M$7)</f>
        <v>0</v>
      </c>
      <c r="N35" s="100">
        <f>SUMIFS(SummaryByBICAndPortfolio[Year2CapexEfficiencyResult], SummaryByBICAndPortfolio[BIC], "WS1_B" &amp; ROW()-15, SummaryByBICAndPortfolio[BICPortfolio], N$7)</f>
        <v>0</v>
      </c>
      <c r="O35" s="100">
        <f>SUMIFS(SummaryByBICAndPortfolio[Year2CapexEfficiencyResult], SummaryByBICAndPortfolio[BIC], "WS1_B" &amp; ROW()-15, SummaryByBICAndPortfolio[BICPortfolio], O$7)</f>
        <v>0</v>
      </c>
      <c r="P35" s="148">
        <f t="shared" si="8"/>
        <v>0</v>
      </c>
      <c r="Q35" s="100">
        <f>SUMIFS(SummaryByBICAndPortfolio[Year2CapexEfficiencyResult], SummaryByBICAndPortfolio[BIC], "WS1_B" &amp; ROW()-15, SummaryByBICAndPortfolio[BICPortfolio], Q$7)</f>
        <v>0</v>
      </c>
      <c r="R35" s="100">
        <f>SUMIFS(SummaryByBICAndPortfolio[Year2CapexEfficiencyResult], SummaryByBICAndPortfolio[BIC], "WS1_B" &amp; ROW()-15, SummaryByBICAndPortfolio[BICPortfolio], R$7)</f>
        <v>0</v>
      </c>
      <c r="S35" s="100">
        <f>SUMIFS(SummaryByBICAndPortfolio[Year2CapexEfficiencyResult], SummaryByBICAndPortfolio[BIC], "WS1_B" &amp; ROW()-15, SummaryByBICAndPortfolio[BICPortfolio], S$7)</f>
        <v>0</v>
      </c>
      <c r="T35" s="100">
        <f>SUMIFS(SummaryByBICAndPortfolio[Year2CapexEfficiencyResult], SummaryByBICAndPortfolio[BIC], "WS1_B" &amp; ROW()-15, SummaryByBICAndPortfolio[BICPortfolio], T$7)</f>
        <v>0</v>
      </c>
      <c r="U35" s="148">
        <f t="shared" si="9"/>
        <v>0</v>
      </c>
      <c r="V35" s="100">
        <f>SUMIFS(SummaryByBICAndPortfolio[Year2CapexEfficiencyResult], SummaryByBICAndPortfolio[BIC], "WS1_B" &amp; ROW()-15, SummaryByBICAndPortfolio[BICPortfolio], V$7)</f>
        <v>0</v>
      </c>
      <c r="W35" s="100">
        <f>SUMIFS(SummaryByBICAndPortfolio[Year2CapexEfficiencyResult], SummaryByBICAndPortfolio[BIC], "WS1_B" &amp; ROW()-15, SummaryByBICAndPortfolio[BICPortfolio], W$7)</f>
        <v>0</v>
      </c>
      <c r="X35" s="100">
        <f>SUMIFS(SummaryByBICAndPortfolio[Year2CapexEfficiencyResult], SummaryByBICAndPortfolio[BIC], "WS1_B" &amp; ROW()-15, SummaryByBICAndPortfolio[BICPortfolio], X$7)</f>
        <v>0</v>
      </c>
      <c r="Y35" s="100">
        <f>SUMIFS(SummaryByBICAndPortfolio[Year2CapexEfficiencyResult], SummaryByBICAndPortfolio[BIC], "WS1_B" &amp; ROW()-15, SummaryByBICAndPortfolio[BICPortfolio], Y$7)</f>
        <v>0</v>
      </c>
      <c r="Z35" s="148">
        <f t="shared" si="10"/>
        <v>0</v>
      </c>
      <c r="AA35" s="100">
        <f>SUMIFS(SummaryByBICAndPortfolio[Year2CapexEfficiencyResult], SummaryByBICAndPortfolio[BIC], "WS1_B" &amp; ROW()-15, SummaryByBICAndPortfolio[BICPortfolio], AA$7)</f>
        <v>0</v>
      </c>
      <c r="AB35" s="100">
        <f>SUMIFS(SummaryByBICAndPortfolio[Year2CapexEfficiencyResult], SummaryByBICAndPortfolio[BIC], "WS1_B" &amp; ROW()-15, SummaryByBICAndPortfolio[BICPortfolio], AB$7)</f>
        <v>0</v>
      </c>
      <c r="AC35" s="100">
        <f>SUMIFS(SummaryByBICAndPortfolio[Year2CapexEfficiencyResult], SummaryByBICAndPortfolio[BIC], "WS1_B" &amp; ROW()-15, SummaryByBICAndPortfolio[BICPortfolio], AC$7)</f>
        <v>0</v>
      </c>
      <c r="AD35" s="100">
        <f>SUMIFS(SummaryByBICAndPortfolio[Year2CapexEfficiencyResult], SummaryByBICAndPortfolio[BIC], "WS1_B" &amp; ROW()-15, SummaryByBICAndPortfolio[BICPortfolio], AD$7)</f>
        <v>0</v>
      </c>
      <c r="AE35" s="148">
        <f t="shared" si="11"/>
        <v>0</v>
      </c>
    </row>
    <row r="36" spans="2:31" ht="14" thickBot="1">
      <c r="B36" s="34">
        <v>21</v>
      </c>
      <c r="C36" s="35" t="s">
        <v>51</v>
      </c>
      <c r="D36" s="37"/>
      <c r="E36" s="37" t="str">
        <f>IF(HeaderParameters[CurrencyScale]="Thousands","£k", IF(HeaderParameters[CurrencyScale]="Millions", "£m", "£"))</f>
        <v>£</v>
      </c>
      <c r="F36" s="42">
        <v>3</v>
      </c>
      <c r="G36" s="141">
        <f>SUM(G34:G35)</f>
        <v>0</v>
      </c>
      <c r="H36" s="141">
        <f t="shared" ref="H36:J36" si="14">SUM(H34:H35)</f>
        <v>0</v>
      </c>
      <c r="I36" s="141">
        <f t="shared" si="14"/>
        <v>0</v>
      </c>
      <c r="J36" s="141">
        <f t="shared" si="14"/>
        <v>0</v>
      </c>
      <c r="K36" s="148">
        <f>SUM(G36:J36)</f>
        <v>0</v>
      </c>
      <c r="L36" s="141">
        <f>SUM(L34:L35)</f>
        <v>0</v>
      </c>
      <c r="M36" s="141">
        <f>SUM(M34:M35)</f>
        <v>0</v>
      </c>
      <c r="N36" s="141">
        <f>SUM(N34:N35)</f>
        <v>0</v>
      </c>
      <c r="O36" s="141">
        <f>SUM(O34:O35)</f>
        <v>0</v>
      </c>
      <c r="P36" s="148">
        <f t="shared" si="8"/>
        <v>0</v>
      </c>
      <c r="Q36" s="141">
        <f>SUM(Q34:Q35)</f>
        <v>0</v>
      </c>
      <c r="R36" s="141">
        <f>SUM(R34:R35)</f>
        <v>0</v>
      </c>
      <c r="S36" s="141">
        <f>SUM(S34:S35)</f>
        <v>0</v>
      </c>
      <c r="T36" s="141">
        <f>SUM(T34:T35)</f>
        <v>0</v>
      </c>
      <c r="U36" s="148">
        <f t="shared" si="9"/>
        <v>0</v>
      </c>
      <c r="V36" s="141">
        <f>SUM(V34:V35)</f>
        <v>0</v>
      </c>
      <c r="W36" s="141">
        <f>SUM(W34:W35)</f>
        <v>0</v>
      </c>
      <c r="X36" s="141">
        <f>SUM(X34:X35)</f>
        <v>0</v>
      </c>
      <c r="Y36" s="141">
        <f>SUM(Y34:Y35)</f>
        <v>0</v>
      </c>
      <c r="Z36" s="148">
        <f t="shared" si="10"/>
        <v>0</v>
      </c>
      <c r="AA36" s="141">
        <f>SUM(AA34:AA35)</f>
        <v>0</v>
      </c>
      <c r="AB36" s="141">
        <f>SUM(AB34:AB35)</f>
        <v>0</v>
      </c>
      <c r="AC36" s="141">
        <f>SUM(AC34:AC35)</f>
        <v>0</v>
      </c>
      <c r="AD36" s="141">
        <f>SUM(AD34:AD35)</f>
        <v>0</v>
      </c>
      <c r="AE36" s="148">
        <f t="shared" si="11"/>
        <v>0</v>
      </c>
    </row>
    <row r="37" spans="2:31" ht="14.5" thickBot="1">
      <c r="B37" s="49"/>
      <c r="C37" s="49"/>
      <c r="D37" s="61"/>
      <c r="E37" s="61"/>
      <c r="F37" s="61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</row>
    <row r="38" spans="2:31" ht="14.5" thickBot="1">
      <c r="B38" s="13" t="s">
        <v>15</v>
      </c>
      <c r="C38" s="14" t="s">
        <v>76</v>
      </c>
      <c r="D38" s="61"/>
      <c r="E38" s="62"/>
      <c r="F38" s="62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2:31">
      <c r="B39" s="68">
        <v>22</v>
      </c>
      <c r="C39" s="86" t="s">
        <v>53</v>
      </c>
      <c r="D39" s="71"/>
      <c r="E39" s="71" t="str">
        <f>IF(HeaderParameters[CurrencyScale]="Thousands","£k", IF(HeaderParameters[CurrencyScale]="Millions", "£m", "£"))</f>
        <v>£</v>
      </c>
      <c r="F39" s="72">
        <v>3</v>
      </c>
      <c r="G39" s="107"/>
      <c r="H39" s="108"/>
      <c r="I39" s="108"/>
      <c r="J39" s="150"/>
      <c r="K39" s="151">
        <v>0</v>
      </c>
      <c r="L39" s="107"/>
      <c r="M39" s="108"/>
      <c r="N39" s="108"/>
      <c r="O39" s="150"/>
      <c r="P39" s="151">
        <v>0</v>
      </c>
      <c r="Q39" s="107"/>
      <c r="R39" s="108"/>
      <c r="S39" s="108"/>
      <c r="T39" s="150"/>
      <c r="U39" s="151">
        <v>0</v>
      </c>
      <c r="V39" s="107"/>
      <c r="W39" s="108"/>
      <c r="X39" s="108"/>
      <c r="Y39" s="150"/>
      <c r="Z39" s="151">
        <v>0</v>
      </c>
      <c r="AA39" s="107"/>
      <c r="AB39" s="108"/>
      <c r="AC39" s="108"/>
      <c r="AD39" s="150"/>
      <c r="AE39" s="151">
        <v>0</v>
      </c>
    </row>
    <row r="40" spans="2:31">
      <c r="B40" s="73">
        <v>23</v>
      </c>
      <c r="C40" s="87" t="s">
        <v>54</v>
      </c>
      <c r="D40" s="76"/>
      <c r="E40" s="76" t="str">
        <f>IF(HeaderParameters[CurrencyScale]="Thousands","£k", IF(HeaderParameters[CurrencyScale]="Millions", "£m", "£"))</f>
        <v>£</v>
      </c>
      <c r="F40" s="77">
        <v>3</v>
      </c>
      <c r="G40" s="120"/>
      <c r="H40" s="121"/>
      <c r="I40" s="121"/>
      <c r="J40" s="152"/>
      <c r="K40" s="153">
        <v>0</v>
      </c>
      <c r="L40" s="120"/>
      <c r="M40" s="121"/>
      <c r="N40" s="121"/>
      <c r="O40" s="152"/>
      <c r="P40" s="153">
        <v>0</v>
      </c>
      <c r="Q40" s="120"/>
      <c r="R40" s="121"/>
      <c r="S40" s="121"/>
      <c r="T40" s="152"/>
      <c r="U40" s="153">
        <v>0</v>
      </c>
      <c r="V40" s="120"/>
      <c r="W40" s="121"/>
      <c r="X40" s="121"/>
      <c r="Y40" s="152"/>
      <c r="Z40" s="153">
        <v>0</v>
      </c>
      <c r="AA40" s="120"/>
      <c r="AB40" s="121"/>
      <c r="AC40" s="121"/>
      <c r="AD40" s="152"/>
      <c r="AE40" s="153">
        <v>0</v>
      </c>
    </row>
    <row r="41" spans="2:31" ht="14" thickBot="1">
      <c r="B41" s="79">
        <v>24</v>
      </c>
      <c r="C41" s="80" t="s">
        <v>55</v>
      </c>
      <c r="D41" s="81"/>
      <c r="E41" s="81" t="str">
        <f>IF(HeaderParameters[CurrencyScale]="Thousands","£k", IF(HeaderParameters[CurrencyScale]="Millions", "£m", "£"))</f>
        <v>£</v>
      </c>
      <c r="F41" s="82">
        <v>3</v>
      </c>
      <c r="G41" s="124">
        <v>0</v>
      </c>
      <c r="H41" s="125">
        <v>0</v>
      </c>
      <c r="I41" s="125">
        <v>0</v>
      </c>
      <c r="J41" s="114">
        <v>0</v>
      </c>
      <c r="K41" s="154">
        <v>0</v>
      </c>
      <c r="L41" s="124">
        <v>0</v>
      </c>
      <c r="M41" s="125">
        <v>0</v>
      </c>
      <c r="N41" s="125">
        <v>0</v>
      </c>
      <c r="O41" s="114">
        <v>0</v>
      </c>
      <c r="P41" s="154">
        <v>0</v>
      </c>
      <c r="Q41" s="124">
        <v>0</v>
      </c>
      <c r="R41" s="125">
        <v>0</v>
      </c>
      <c r="S41" s="125">
        <v>0</v>
      </c>
      <c r="T41" s="114">
        <v>0</v>
      </c>
      <c r="U41" s="154">
        <v>0</v>
      </c>
      <c r="V41" s="124">
        <v>0</v>
      </c>
      <c r="W41" s="125">
        <v>0</v>
      </c>
      <c r="X41" s="125">
        <v>0</v>
      </c>
      <c r="Y41" s="114">
        <v>0</v>
      </c>
      <c r="Z41" s="154">
        <v>0</v>
      </c>
      <c r="AA41" s="124">
        <v>0</v>
      </c>
      <c r="AB41" s="125">
        <v>0</v>
      </c>
      <c r="AC41" s="125">
        <v>0</v>
      </c>
      <c r="AD41" s="114">
        <v>0</v>
      </c>
      <c r="AE41" s="154">
        <v>0</v>
      </c>
    </row>
    <row r="42" spans="2:31" ht="14" thickBot="1">
      <c r="B42" s="46"/>
      <c r="C42" s="47"/>
      <c r="D42" s="61"/>
      <c r="E42" s="61"/>
      <c r="F42" s="61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</row>
    <row r="43" spans="2:31" ht="14.5" thickBot="1">
      <c r="B43" s="13" t="s">
        <v>16</v>
      </c>
      <c r="C43" s="45" t="s">
        <v>56</v>
      </c>
      <c r="D43" s="61"/>
      <c r="E43" s="62"/>
      <c r="F43" s="62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</row>
    <row r="44" spans="2:31">
      <c r="B44" s="68">
        <v>25</v>
      </c>
      <c r="C44" s="69" t="s">
        <v>57</v>
      </c>
      <c r="D44" s="70"/>
      <c r="E44" s="72" t="str">
        <f>IF(HeaderParameters[CurrencyScale]="Thousands","£k", IF(HeaderParameters[CurrencyScale]="Millions", "£m", "£"))</f>
        <v>£</v>
      </c>
      <c r="F44" s="72">
        <v>3</v>
      </c>
      <c r="G44" s="107"/>
      <c r="H44" s="108"/>
      <c r="I44" s="108"/>
      <c r="J44" s="150"/>
      <c r="K44" s="155">
        <v>0</v>
      </c>
      <c r="L44" s="107"/>
      <c r="M44" s="108"/>
      <c r="N44" s="108"/>
      <c r="O44" s="150"/>
      <c r="P44" s="155">
        <v>0</v>
      </c>
      <c r="Q44" s="107"/>
      <c r="R44" s="108"/>
      <c r="S44" s="108"/>
      <c r="T44" s="150"/>
      <c r="U44" s="155">
        <v>0</v>
      </c>
      <c r="V44" s="107"/>
      <c r="W44" s="108"/>
      <c r="X44" s="108"/>
      <c r="Y44" s="150"/>
      <c r="Z44" s="155">
        <v>0</v>
      </c>
      <c r="AA44" s="107"/>
      <c r="AB44" s="108"/>
      <c r="AC44" s="108"/>
      <c r="AD44" s="150"/>
      <c r="AE44" s="155">
        <v>0</v>
      </c>
    </row>
    <row r="45" spans="2:31">
      <c r="B45" s="73">
        <v>26</v>
      </c>
      <c r="C45" s="74" t="s">
        <v>58</v>
      </c>
      <c r="D45" s="75"/>
      <c r="E45" s="76" t="str">
        <f>IF(HeaderParameters[CurrencyScale]="Thousands","£k", IF(HeaderParameters[CurrencyScale]="Millions", "£m", "£"))</f>
        <v>£</v>
      </c>
      <c r="F45" s="77">
        <v>3</v>
      </c>
      <c r="G45" s="120"/>
      <c r="H45" s="121"/>
      <c r="I45" s="121"/>
      <c r="J45" s="152"/>
      <c r="K45" s="156">
        <v>0</v>
      </c>
      <c r="L45" s="120"/>
      <c r="M45" s="121"/>
      <c r="N45" s="121"/>
      <c r="O45" s="152"/>
      <c r="P45" s="156">
        <v>0</v>
      </c>
      <c r="Q45" s="120"/>
      <c r="R45" s="121"/>
      <c r="S45" s="121"/>
      <c r="T45" s="152"/>
      <c r="U45" s="156">
        <v>0</v>
      </c>
      <c r="V45" s="120"/>
      <c r="W45" s="121"/>
      <c r="X45" s="121"/>
      <c r="Y45" s="152"/>
      <c r="Z45" s="156">
        <v>0</v>
      </c>
      <c r="AA45" s="120"/>
      <c r="AB45" s="121"/>
      <c r="AC45" s="121"/>
      <c r="AD45" s="152"/>
      <c r="AE45" s="156">
        <v>0</v>
      </c>
    </row>
    <row r="46" spans="2:31">
      <c r="B46" s="73">
        <v>27</v>
      </c>
      <c r="C46" s="74" t="s">
        <v>59</v>
      </c>
      <c r="D46" s="75"/>
      <c r="E46" s="76" t="str">
        <f>IF(HeaderParameters[CurrencyScale]="Thousands","£k", IF(HeaderParameters[CurrencyScale]="Millions", "£m", "£"))</f>
        <v>£</v>
      </c>
      <c r="F46" s="77">
        <v>3</v>
      </c>
      <c r="G46" s="120"/>
      <c r="H46" s="121"/>
      <c r="I46" s="121"/>
      <c r="J46" s="152"/>
      <c r="K46" s="156">
        <v>0</v>
      </c>
      <c r="L46" s="120"/>
      <c r="M46" s="121"/>
      <c r="N46" s="121"/>
      <c r="O46" s="152"/>
      <c r="P46" s="156">
        <v>0</v>
      </c>
      <c r="Q46" s="120"/>
      <c r="R46" s="121"/>
      <c r="S46" s="121"/>
      <c r="T46" s="152"/>
      <c r="U46" s="156">
        <v>0</v>
      </c>
      <c r="V46" s="120"/>
      <c r="W46" s="121"/>
      <c r="X46" s="121"/>
      <c r="Y46" s="152"/>
      <c r="Z46" s="156">
        <v>0</v>
      </c>
      <c r="AA46" s="120"/>
      <c r="AB46" s="121"/>
      <c r="AC46" s="121"/>
      <c r="AD46" s="152"/>
      <c r="AE46" s="156">
        <v>0</v>
      </c>
    </row>
    <row r="47" spans="2:31">
      <c r="B47" s="78">
        <v>28</v>
      </c>
      <c r="C47" s="74" t="s">
        <v>60</v>
      </c>
      <c r="D47" s="75"/>
      <c r="E47" s="76" t="str">
        <f>IF(HeaderParameters[CurrencyScale]="Thousands","£k", IF(HeaderParameters[CurrencyScale]="Millions", "£m", "£"))</f>
        <v>£</v>
      </c>
      <c r="F47" s="77">
        <v>3</v>
      </c>
      <c r="G47" s="120"/>
      <c r="H47" s="121"/>
      <c r="I47" s="121"/>
      <c r="J47" s="152"/>
      <c r="K47" s="156">
        <v>0</v>
      </c>
      <c r="L47" s="120"/>
      <c r="M47" s="121"/>
      <c r="N47" s="121"/>
      <c r="O47" s="152"/>
      <c r="P47" s="156">
        <v>0</v>
      </c>
      <c r="Q47" s="120"/>
      <c r="R47" s="121"/>
      <c r="S47" s="121"/>
      <c r="T47" s="152"/>
      <c r="U47" s="156">
        <v>0</v>
      </c>
      <c r="V47" s="120"/>
      <c r="W47" s="121"/>
      <c r="X47" s="121"/>
      <c r="Y47" s="152"/>
      <c r="Z47" s="156">
        <v>0</v>
      </c>
      <c r="AA47" s="120"/>
      <c r="AB47" s="121"/>
      <c r="AC47" s="121"/>
      <c r="AD47" s="152"/>
      <c r="AE47" s="156">
        <v>0</v>
      </c>
    </row>
    <row r="48" spans="2:31">
      <c r="B48" s="73">
        <v>29</v>
      </c>
      <c r="C48" s="74" t="s">
        <v>61</v>
      </c>
      <c r="D48" s="75"/>
      <c r="E48" s="76" t="str">
        <f>IF(HeaderParameters[CurrencyScale]="Thousands","£k", IF(HeaderParameters[CurrencyScale]="Millions", "£m", "£"))</f>
        <v>£</v>
      </c>
      <c r="F48" s="77">
        <v>3</v>
      </c>
      <c r="G48" s="120"/>
      <c r="H48" s="121"/>
      <c r="I48" s="121"/>
      <c r="J48" s="152"/>
      <c r="K48" s="156">
        <v>0</v>
      </c>
      <c r="L48" s="120"/>
      <c r="M48" s="121"/>
      <c r="N48" s="121"/>
      <c r="O48" s="152"/>
      <c r="P48" s="156">
        <v>0</v>
      </c>
      <c r="Q48" s="120"/>
      <c r="R48" s="121"/>
      <c r="S48" s="121"/>
      <c r="T48" s="152"/>
      <c r="U48" s="156">
        <v>0</v>
      </c>
      <c r="V48" s="120"/>
      <c r="W48" s="121"/>
      <c r="X48" s="121"/>
      <c r="Y48" s="152"/>
      <c r="Z48" s="156">
        <v>0</v>
      </c>
      <c r="AA48" s="120"/>
      <c r="AB48" s="121"/>
      <c r="AC48" s="121"/>
      <c r="AD48" s="152"/>
      <c r="AE48" s="156">
        <v>0</v>
      </c>
    </row>
    <row r="49" spans="2:31" ht="14" thickBot="1">
      <c r="B49" s="79">
        <v>30</v>
      </c>
      <c r="C49" s="80" t="s">
        <v>62</v>
      </c>
      <c r="D49" s="81"/>
      <c r="E49" s="81" t="str">
        <f>IF(HeaderParameters[CurrencyScale]="Thousands","£k", IF(HeaderParameters[CurrencyScale]="Millions", "£m", "£"))</f>
        <v>£</v>
      </c>
      <c r="F49" s="82">
        <v>3</v>
      </c>
      <c r="G49" s="130">
        <v>0</v>
      </c>
      <c r="H49" s="131">
        <v>0</v>
      </c>
      <c r="I49" s="131">
        <v>0</v>
      </c>
      <c r="J49" s="157">
        <v>0</v>
      </c>
      <c r="K49" s="158">
        <v>0</v>
      </c>
      <c r="L49" s="130">
        <v>0</v>
      </c>
      <c r="M49" s="131">
        <v>0</v>
      </c>
      <c r="N49" s="131">
        <v>0</v>
      </c>
      <c r="O49" s="157">
        <v>0</v>
      </c>
      <c r="P49" s="158">
        <v>0</v>
      </c>
      <c r="Q49" s="130">
        <v>0</v>
      </c>
      <c r="R49" s="131">
        <v>0</v>
      </c>
      <c r="S49" s="131">
        <v>0</v>
      </c>
      <c r="T49" s="157">
        <v>0</v>
      </c>
      <c r="U49" s="158">
        <v>0</v>
      </c>
      <c r="V49" s="130">
        <v>0</v>
      </c>
      <c r="W49" s="131">
        <v>0</v>
      </c>
      <c r="X49" s="131">
        <v>0</v>
      </c>
      <c r="Y49" s="157">
        <v>0</v>
      </c>
      <c r="Z49" s="158">
        <v>0</v>
      </c>
      <c r="AA49" s="130">
        <v>0</v>
      </c>
      <c r="AB49" s="131">
        <v>0</v>
      </c>
      <c r="AC49" s="131">
        <v>0</v>
      </c>
      <c r="AD49" s="157">
        <v>0</v>
      </c>
      <c r="AE49" s="158">
        <v>0</v>
      </c>
    </row>
    <row r="50" spans="2:31" ht="14" thickBot="1">
      <c r="B50" s="46"/>
      <c r="C50" s="47"/>
      <c r="D50" s="61"/>
      <c r="E50" s="61"/>
      <c r="F50" s="61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</row>
    <row r="51" spans="2:31" ht="15" customHeight="1" thickBot="1">
      <c r="B51" s="13" t="s">
        <v>17</v>
      </c>
      <c r="C51" s="45" t="s">
        <v>63</v>
      </c>
      <c r="D51" s="61"/>
      <c r="E51" s="62"/>
      <c r="F51" s="62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</row>
    <row r="52" spans="2:31" ht="15" customHeight="1" thickBot="1">
      <c r="B52" s="96">
        <v>31</v>
      </c>
      <c r="C52" s="83" t="s">
        <v>77</v>
      </c>
      <c r="D52" s="84"/>
      <c r="E52" s="84" t="str">
        <f>IF(HeaderParameters[CurrencyScale]="Thousands","£k", IF(HeaderParameters[CurrencyScale]="Millions", "£m", "£"))</f>
        <v>£</v>
      </c>
      <c r="F52" s="85">
        <v>3</v>
      </c>
      <c r="G52" s="134">
        <v>0</v>
      </c>
      <c r="H52" s="135">
        <v>0</v>
      </c>
      <c r="I52" s="135">
        <v>0</v>
      </c>
      <c r="J52" s="135">
        <v>0</v>
      </c>
      <c r="K52" s="159">
        <v>0</v>
      </c>
      <c r="L52" s="134">
        <v>0</v>
      </c>
      <c r="M52" s="135">
        <v>0</v>
      </c>
      <c r="N52" s="135">
        <v>0</v>
      </c>
      <c r="O52" s="135">
        <v>0</v>
      </c>
      <c r="P52" s="159">
        <v>0</v>
      </c>
      <c r="Q52" s="134">
        <v>0</v>
      </c>
      <c r="R52" s="135">
        <v>0</v>
      </c>
      <c r="S52" s="135">
        <v>0</v>
      </c>
      <c r="T52" s="135">
        <v>0</v>
      </c>
      <c r="U52" s="159">
        <v>0</v>
      </c>
      <c r="V52" s="134">
        <v>0</v>
      </c>
      <c r="W52" s="135">
        <v>0</v>
      </c>
      <c r="X52" s="135">
        <v>0</v>
      </c>
      <c r="Y52" s="135">
        <v>0</v>
      </c>
      <c r="Z52" s="159">
        <v>0</v>
      </c>
      <c r="AA52" s="134">
        <v>0</v>
      </c>
      <c r="AB52" s="135">
        <v>0</v>
      </c>
      <c r="AC52" s="135">
        <v>0</v>
      </c>
      <c r="AD52" s="135">
        <v>0</v>
      </c>
      <c r="AE52" s="159">
        <v>0</v>
      </c>
    </row>
    <row r="53" spans="2:31" ht="15" customHeight="1">
      <c r="B53" s="49"/>
      <c r="C53" s="49"/>
      <c r="D53" s="65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</sheetData>
  <mergeCells count="12">
    <mergeCell ref="B7:C7"/>
    <mergeCell ref="AA9:AE9"/>
    <mergeCell ref="G6:K6"/>
    <mergeCell ref="L6:P6"/>
    <mergeCell ref="Q6:U6"/>
    <mergeCell ref="V6:Z6"/>
    <mergeCell ref="AA6:AE6"/>
    <mergeCell ref="B9:F9"/>
    <mergeCell ref="G9:K9"/>
    <mergeCell ref="L9:P9"/>
    <mergeCell ref="Q9:U9"/>
    <mergeCell ref="V9:Z9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">
    <tabColor rgb="FFFF0000"/>
  </sheetPr>
  <dimension ref="A1:R37"/>
  <sheetViews>
    <sheetView workbookViewId="0">
      <selection activeCell="E51" sqref="E51"/>
    </sheetView>
  </sheetViews>
  <sheetFormatPr defaultRowHeight="13.5"/>
  <cols>
    <col min="1" max="1" width="4.28515625" bestFit="1" customWidth="1"/>
    <col min="2" max="2" width="7.28515625" bestFit="1" customWidth="1"/>
    <col min="3" max="7" width="7.42578125" bestFit="1" customWidth="1"/>
    <col min="8" max="8" width="10" bestFit="1" customWidth="1"/>
    <col min="9" max="9" width="7.7109375" bestFit="1" customWidth="1"/>
    <col min="10" max="10" width="6.42578125" bestFit="1" customWidth="1"/>
    <col min="11" max="11" width="6.5" bestFit="1" customWidth="1"/>
    <col min="12" max="12" width="13" bestFit="1" customWidth="1"/>
    <col min="13" max="13" width="16.2109375" bestFit="1" customWidth="1"/>
  </cols>
  <sheetData>
    <row r="1" spans="1:18">
      <c r="A1" t="s">
        <v>195</v>
      </c>
      <c r="B1" t="s">
        <v>196</v>
      </c>
      <c r="C1" t="s">
        <v>197</v>
      </c>
      <c r="D1" t="s">
        <v>198</v>
      </c>
      <c r="E1" t="s">
        <v>199</v>
      </c>
      <c r="F1" t="s">
        <v>200</v>
      </c>
      <c r="G1" t="s">
        <v>201</v>
      </c>
      <c r="H1" t="s">
        <v>207</v>
      </c>
      <c r="I1" t="s">
        <v>203</v>
      </c>
      <c r="J1" t="s">
        <v>202</v>
      </c>
      <c r="K1" t="s">
        <v>204</v>
      </c>
      <c r="L1" t="s">
        <v>284</v>
      </c>
      <c r="M1" t="s">
        <v>89</v>
      </c>
      <c r="N1" t="s">
        <v>205</v>
      </c>
      <c r="O1" t="s">
        <v>209</v>
      </c>
      <c r="P1" t="s">
        <v>210</v>
      </c>
      <c r="Q1" t="s">
        <v>604</v>
      </c>
      <c r="R1" t="s">
        <v>605</v>
      </c>
    </row>
    <row r="2" spans="1:18">
      <c r="A2">
        <v>840835</v>
      </c>
      <c r="B2" t="s">
        <v>606</v>
      </c>
      <c r="C2">
        <v>2.01E-2</v>
      </c>
      <c r="D2">
        <v>3.0300999999999901E-2</v>
      </c>
      <c r="E2">
        <v>4.0604010000000003E-2</v>
      </c>
      <c r="F2">
        <v>5.1010050099999898E-2</v>
      </c>
      <c r="G2">
        <v>6.1520150600999898E-2</v>
      </c>
      <c r="H2" t="s">
        <v>2649</v>
      </c>
      <c r="I2" t="s">
        <v>2685</v>
      </c>
      <c r="J2" t="s">
        <v>608</v>
      </c>
      <c r="K2" t="s">
        <v>607</v>
      </c>
      <c r="L2" t="s">
        <v>608</v>
      </c>
      <c r="M2" t="s">
        <v>11</v>
      </c>
      <c r="N2">
        <v>7.2135352107009804E-2</v>
      </c>
      <c r="O2">
        <v>8.2856705628079994E-2</v>
      </c>
      <c r="P2">
        <v>9.3685272684360901E-2</v>
      </c>
      <c r="Q2">
        <v>0.104622125411205</v>
      </c>
      <c r="R2">
        <v>0.115668346665317</v>
      </c>
    </row>
    <row r="3" spans="1:18">
      <c r="A3">
        <v>842459</v>
      </c>
      <c r="B3" t="s">
        <v>609</v>
      </c>
      <c r="C3">
        <v>2.01E-2</v>
      </c>
      <c r="D3">
        <v>3.0300999999999901E-2</v>
      </c>
      <c r="E3">
        <v>4.0604010000000003E-2</v>
      </c>
      <c r="F3">
        <v>5.1010050099999898E-2</v>
      </c>
      <c r="G3">
        <v>6.1520150600999898E-2</v>
      </c>
      <c r="H3" t="s">
        <v>2650</v>
      </c>
      <c r="I3" t="s">
        <v>2685</v>
      </c>
      <c r="J3" t="s">
        <v>608</v>
      </c>
      <c r="K3" t="s">
        <v>610</v>
      </c>
      <c r="L3" t="s">
        <v>608</v>
      </c>
      <c r="M3" t="s">
        <v>11</v>
      </c>
      <c r="N3">
        <v>7.2135352107009804E-2</v>
      </c>
      <c r="O3">
        <v>8.2856705628079994E-2</v>
      </c>
      <c r="P3">
        <v>9.3685272684360901E-2</v>
      </c>
      <c r="Q3">
        <v>0.104622125411205</v>
      </c>
      <c r="R3">
        <v>0.115668346665317</v>
      </c>
    </row>
    <row r="4" spans="1:18">
      <c r="A4">
        <v>840828</v>
      </c>
      <c r="B4" t="s">
        <v>611</v>
      </c>
      <c r="C4">
        <v>2.01E-2</v>
      </c>
      <c r="D4">
        <v>3.0300999999999901E-2</v>
      </c>
      <c r="E4">
        <v>4.0604010000000003E-2</v>
      </c>
      <c r="F4">
        <v>5.1010050099999898E-2</v>
      </c>
      <c r="G4">
        <v>6.1520150600999898E-2</v>
      </c>
      <c r="H4" t="s">
        <v>2651</v>
      </c>
      <c r="I4" t="s">
        <v>2685</v>
      </c>
      <c r="J4" t="s">
        <v>608</v>
      </c>
      <c r="K4" t="s">
        <v>607</v>
      </c>
      <c r="L4" t="s">
        <v>608</v>
      </c>
      <c r="M4" t="s">
        <v>286</v>
      </c>
      <c r="N4">
        <v>7.2135352107009804E-2</v>
      </c>
      <c r="O4">
        <v>8.2856705628079994E-2</v>
      </c>
      <c r="P4">
        <v>9.3685272684360901E-2</v>
      </c>
      <c r="Q4">
        <v>0.104622125411205</v>
      </c>
      <c r="R4">
        <v>0.115668346665317</v>
      </c>
    </row>
    <row r="5" spans="1:18">
      <c r="A5">
        <v>842452</v>
      </c>
      <c r="B5" t="s">
        <v>612</v>
      </c>
      <c r="C5">
        <v>2.01E-2</v>
      </c>
      <c r="D5">
        <v>3.0300999999999901E-2</v>
      </c>
      <c r="E5">
        <v>4.0604010000000003E-2</v>
      </c>
      <c r="F5">
        <v>5.1010050099999898E-2</v>
      </c>
      <c r="G5">
        <v>6.1520150600999898E-2</v>
      </c>
      <c r="H5" t="s">
        <v>2652</v>
      </c>
      <c r="I5" t="s">
        <v>2685</v>
      </c>
      <c r="J5" t="s">
        <v>608</v>
      </c>
      <c r="K5" t="s">
        <v>610</v>
      </c>
      <c r="L5" t="s">
        <v>608</v>
      </c>
      <c r="M5" t="s">
        <v>286</v>
      </c>
      <c r="N5">
        <v>7.2135352107009804E-2</v>
      </c>
      <c r="O5">
        <v>8.2856705628079994E-2</v>
      </c>
      <c r="P5">
        <v>9.3685272684360901E-2</v>
      </c>
      <c r="Q5">
        <v>0.104622125411205</v>
      </c>
      <c r="R5">
        <v>0.115668346665317</v>
      </c>
    </row>
    <row r="6" spans="1:18">
      <c r="A6">
        <v>880883</v>
      </c>
      <c r="B6" t="s">
        <v>613</v>
      </c>
      <c r="C6">
        <v>2.01E-2</v>
      </c>
      <c r="D6">
        <v>3.0300999999999901E-2</v>
      </c>
      <c r="E6">
        <v>4.0604010000000003E-2</v>
      </c>
      <c r="F6">
        <v>5.1010050099999898E-2</v>
      </c>
      <c r="G6">
        <v>6.1520150600999898E-2</v>
      </c>
      <c r="H6" t="s">
        <v>2653</v>
      </c>
      <c r="I6" t="s">
        <v>2685</v>
      </c>
      <c r="J6" t="s">
        <v>608</v>
      </c>
      <c r="K6" t="s">
        <v>607</v>
      </c>
      <c r="L6" t="s">
        <v>608</v>
      </c>
      <c r="M6" t="s">
        <v>288</v>
      </c>
      <c r="N6">
        <v>7.2135352107009804E-2</v>
      </c>
      <c r="O6">
        <v>8.2856705628079994E-2</v>
      </c>
      <c r="P6">
        <v>9.3685272684360901E-2</v>
      </c>
      <c r="Q6">
        <v>0.104622125411205</v>
      </c>
      <c r="R6">
        <v>0.115668346665317</v>
      </c>
    </row>
    <row r="7" spans="1:18">
      <c r="A7">
        <v>840831</v>
      </c>
      <c r="B7" t="s">
        <v>614</v>
      </c>
      <c r="C7">
        <v>2.01E-2</v>
      </c>
      <c r="D7">
        <v>3.0300999999999901E-2</v>
      </c>
      <c r="E7">
        <v>4.0604010000000003E-2</v>
      </c>
      <c r="F7">
        <v>5.1010050099999898E-2</v>
      </c>
      <c r="G7">
        <v>6.1520150600999898E-2</v>
      </c>
      <c r="H7" t="s">
        <v>2654</v>
      </c>
      <c r="I7" t="s">
        <v>2685</v>
      </c>
      <c r="J7" t="s">
        <v>608</v>
      </c>
      <c r="K7" t="s">
        <v>607</v>
      </c>
      <c r="L7" t="s">
        <v>608</v>
      </c>
      <c r="M7" t="s">
        <v>85</v>
      </c>
      <c r="N7">
        <v>7.2135352107009804E-2</v>
      </c>
      <c r="O7">
        <v>8.2856705628079994E-2</v>
      </c>
      <c r="P7">
        <v>9.3685272684360901E-2</v>
      </c>
      <c r="Q7">
        <v>0.104622125411205</v>
      </c>
      <c r="R7">
        <v>0.115668346665317</v>
      </c>
    </row>
    <row r="8" spans="1:18">
      <c r="A8">
        <v>840830</v>
      </c>
      <c r="B8" t="s">
        <v>615</v>
      </c>
      <c r="C8">
        <v>2.01E-2</v>
      </c>
      <c r="D8">
        <v>3.0300999999999901E-2</v>
      </c>
      <c r="E8">
        <v>4.0604010000000003E-2</v>
      </c>
      <c r="F8">
        <v>5.1010050099999898E-2</v>
      </c>
      <c r="G8">
        <v>6.1520150600999898E-2</v>
      </c>
      <c r="H8" t="s">
        <v>2655</v>
      </c>
      <c r="I8" t="s">
        <v>2685</v>
      </c>
      <c r="J8" t="s">
        <v>608</v>
      </c>
      <c r="K8" t="s">
        <v>607</v>
      </c>
      <c r="L8" t="s">
        <v>608</v>
      </c>
      <c r="M8" t="s">
        <v>287</v>
      </c>
      <c r="N8">
        <v>7.2135352107009804E-2</v>
      </c>
      <c r="O8">
        <v>8.2856705628079994E-2</v>
      </c>
      <c r="P8">
        <v>9.3685272684360901E-2</v>
      </c>
      <c r="Q8">
        <v>0.104622125411205</v>
      </c>
      <c r="R8">
        <v>0.115668346665317</v>
      </c>
    </row>
    <row r="9" spans="1:18">
      <c r="A9">
        <v>840837</v>
      </c>
      <c r="B9" t="s">
        <v>616</v>
      </c>
      <c r="C9">
        <v>2.01E-2</v>
      </c>
      <c r="D9">
        <v>3.0300999999999901E-2</v>
      </c>
      <c r="E9">
        <v>4.0604010000000003E-2</v>
      </c>
      <c r="F9">
        <v>5.1010050099999898E-2</v>
      </c>
      <c r="G9">
        <v>6.1520150600999898E-2</v>
      </c>
      <c r="H9" t="s">
        <v>2656</v>
      </c>
      <c r="I9" t="s">
        <v>2685</v>
      </c>
      <c r="J9" t="s">
        <v>617</v>
      </c>
      <c r="K9" t="s">
        <v>607</v>
      </c>
      <c r="L9" t="s">
        <v>617</v>
      </c>
      <c r="M9" t="s">
        <v>84</v>
      </c>
      <c r="N9">
        <v>7.2135352107009804E-2</v>
      </c>
      <c r="O9">
        <v>8.2856705628079994E-2</v>
      </c>
      <c r="P9">
        <v>9.3685272684360901E-2</v>
      </c>
      <c r="Q9">
        <v>0.104622125411205</v>
      </c>
      <c r="R9">
        <v>0.115668346665317</v>
      </c>
    </row>
    <row r="10" spans="1:18">
      <c r="A10">
        <v>842445</v>
      </c>
      <c r="B10" t="s">
        <v>618</v>
      </c>
      <c r="C10">
        <v>2.01E-2</v>
      </c>
      <c r="D10">
        <v>3.0300999999999901E-2</v>
      </c>
      <c r="E10">
        <v>4.0604010000000003E-2</v>
      </c>
      <c r="F10">
        <v>5.1010050099999898E-2</v>
      </c>
      <c r="G10">
        <v>6.1520150600999898E-2</v>
      </c>
      <c r="H10" t="s">
        <v>2657</v>
      </c>
      <c r="I10" t="s">
        <v>2685</v>
      </c>
      <c r="J10" t="s">
        <v>617</v>
      </c>
      <c r="K10" t="s">
        <v>610</v>
      </c>
      <c r="L10" t="s">
        <v>617</v>
      </c>
      <c r="M10" t="s">
        <v>84</v>
      </c>
      <c r="N10">
        <v>7.2135352107009804E-2</v>
      </c>
      <c r="O10">
        <v>8.2856705628079994E-2</v>
      </c>
      <c r="P10">
        <v>9.3685272684360901E-2</v>
      </c>
      <c r="Q10">
        <v>0.104622125411205</v>
      </c>
      <c r="R10">
        <v>0.115668346665317</v>
      </c>
    </row>
    <row r="11" spans="1:18">
      <c r="A11">
        <v>880884</v>
      </c>
      <c r="B11" t="s">
        <v>619</v>
      </c>
      <c r="C11">
        <v>2.01E-2</v>
      </c>
      <c r="D11">
        <v>3.0300999999999901E-2</v>
      </c>
      <c r="E11">
        <v>4.0604010000000003E-2</v>
      </c>
      <c r="F11">
        <v>5.1010050099999898E-2</v>
      </c>
      <c r="G11">
        <v>6.1520150600999898E-2</v>
      </c>
      <c r="H11" t="s">
        <v>2658</v>
      </c>
      <c r="I11" t="s">
        <v>2685</v>
      </c>
      <c r="J11" t="s">
        <v>617</v>
      </c>
      <c r="K11" t="s">
        <v>607</v>
      </c>
      <c r="L11" t="s">
        <v>617</v>
      </c>
      <c r="M11" t="s">
        <v>288</v>
      </c>
      <c r="N11">
        <v>7.2135352107009804E-2</v>
      </c>
      <c r="O11">
        <v>8.2856705628079994E-2</v>
      </c>
      <c r="P11">
        <v>9.3685272684360901E-2</v>
      </c>
      <c r="Q11">
        <v>0.104622125411205</v>
      </c>
      <c r="R11">
        <v>0.115668346665317</v>
      </c>
    </row>
    <row r="12" spans="1:18">
      <c r="A12">
        <v>880885</v>
      </c>
      <c r="B12" t="s">
        <v>620</v>
      </c>
      <c r="C12">
        <v>2.01E-2</v>
      </c>
      <c r="D12">
        <v>3.0300999999999901E-2</v>
      </c>
      <c r="E12">
        <v>4.0604010000000003E-2</v>
      </c>
      <c r="F12">
        <v>5.1010050099999898E-2</v>
      </c>
      <c r="G12">
        <v>6.1520150600999898E-2</v>
      </c>
      <c r="H12" t="s">
        <v>2659</v>
      </c>
      <c r="I12" t="s">
        <v>2685</v>
      </c>
      <c r="J12" t="s">
        <v>617</v>
      </c>
      <c r="K12" t="s">
        <v>610</v>
      </c>
      <c r="L12" t="s">
        <v>617</v>
      </c>
      <c r="M12" t="s">
        <v>288</v>
      </c>
      <c r="N12">
        <v>7.2135352107009804E-2</v>
      </c>
      <c r="O12">
        <v>8.2856705628079994E-2</v>
      </c>
      <c r="P12">
        <v>9.3685272684360901E-2</v>
      </c>
      <c r="Q12">
        <v>0.104622125411205</v>
      </c>
      <c r="R12">
        <v>0.115668346665317</v>
      </c>
    </row>
    <row r="13" spans="1:18">
      <c r="A13">
        <v>842447</v>
      </c>
      <c r="B13" t="s">
        <v>621</v>
      </c>
      <c r="C13">
        <v>2.01E-2</v>
      </c>
      <c r="D13">
        <v>3.0300999999999901E-2</v>
      </c>
      <c r="E13">
        <v>4.0604010000000003E-2</v>
      </c>
      <c r="F13">
        <v>5.1010050099999898E-2</v>
      </c>
      <c r="G13">
        <v>6.1520150600999898E-2</v>
      </c>
      <c r="H13" t="s">
        <v>2660</v>
      </c>
      <c r="I13" t="s">
        <v>2685</v>
      </c>
      <c r="J13" t="s">
        <v>617</v>
      </c>
      <c r="K13" t="s">
        <v>610</v>
      </c>
      <c r="L13" t="s">
        <v>617</v>
      </c>
      <c r="M13" t="s">
        <v>85</v>
      </c>
      <c r="N13">
        <v>7.2135352107009804E-2</v>
      </c>
      <c r="O13">
        <v>8.2856705628079994E-2</v>
      </c>
      <c r="P13">
        <v>9.3685272684360901E-2</v>
      </c>
      <c r="Q13">
        <v>0.104622125411205</v>
      </c>
      <c r="R13">
        <v>0.115668346665317</v>
      </c>
    </row>
    <row r="14" spans="1:18">
      <c r="A14">
        <v>840829</v>
      </c>
      <c r="B14" t="s">
        <v>622</v>
      </c>
      <c r="C14">
        <v>2.01E-2</v>
      </c>
      <c r="D14">
        <v>3.0300999999999901E-2</v>
      </c>
      <c r="E14">
        <v>4.0604010000000003E-2</v>
      </c>
      <c r="F14">
        <v>5.1010050099999898E-2</v>
      </c>
      <c r="G14">
        <v>6.1520150600999898E-2</v>
      </c>
      <c r="H14" t="s">
        <v>2661</v>
      </c>
      <c r="I14" t="s">
        <v>2685</v>
      </c>
      <c r="J14" t="s">
        <v>608</v>
      </c>
      <c r="K14" t="s">
        <v>607</v>
      </c>
      <c r="L14" t="s">
        <v>608</v>
      </c>
      <c r="M14" t="s">
        <v>84</v>
      </c>
      <c r="N14">
        <v>7.2135352107009804E-2</v>
      </c>
      <c r="O14">
        <v>8.2856705628079994E-2</v>
      </c>
      <c r="P14">
        <v>9.3685272684360901E-2</v>
      </c>
      <c r="Q14">
        <v>0.104622125411205</v>
      </c>
      <c r="R14">
        <v>0.115668346665317</v>
      </c>
    </row>
    <row r="15" spans="1:18">
      <c r="A15">
        <v>842443</v>
      </c>
      <c r="B15" t="s">
        <v>623</v>
      </c>
      <c r="C15">
        <v>2.01E-2</v>
      </c>
      <c r="D15">
        <v>3.0300999999999901E-2</v>
      </c>
      <c r="E15">
        <v>4.0604010000000003E-2</v>
      </c>
      <c r="F15">
        <v>5.1010050099999898E-2</v>
      </c>
      <c r="G15">
        <v>6.1520150600999898E-2</v>
      </c>
      <c r="H15" t="s">
        <v>2662</v>
      </c>
      <c r="I15" t="s">
        <v>2685</v>
      </c>
      <c r="J15" t="s">
        <v>617</v>
      </c>
      <c r="K15" t="s">
        <v>607</v>
      </c>
      <c r="L15" t="s">
        <v>617</v>
      </c>
      <c r="M15" t="s">
        <v>11</v>
      </c>
      <c r="N15">
        <v>7.2135352107009804E-2</v>
      </c>
      <c r="O15">
        <v>8.2856705628079994E-2</v>
      </c>
      <c r="P15">
        <v>9.3685272684360901E-2</v>
      </c>
      <c r="Q15">
        <v>0.104622125411205</v>
      </c>
      <c r="R15">
        <v>0.115668346665317</v>
      </c>
    </row>
    <row r="16" spans="1:18">
      <c r="A16">
        <v>840836</v>
      </c>
      <c r="B16" t="s">
        <v>624</v>
      </c>
      <c r="C16">
        <v>2.01E-2</v>
      </c>
      <c r="D16">
        <v>3.0300999999999901E-2</v>
      </c>
      <c r="E16">
        <v>4.0604010000000003E-2</v>
      </c>
      <c r="F16">
        <v>5.1010050099999898E-2</v>
      </c>
      <c r="G16">
        <v>6.1520150600999898E-2</v>
      </c>
      <c r="H16" t="s">
        <v>2663</v>
      </c>
      <c r="I16" t="s">
        <v>2685</v>
      </c>
      <c r="J16" t="s">
        <v>617</v>
      </c>
      <c r="K16" t="s">
        <v>607</v>
      </c>
      <c r="L16" t="s">
        <v>617</v>
      </c>
      <c r="M16" t="s">
        <v>286</v>
      </c>
      <c r="N16">
        <v>7.2135352107009804E-2</v>
      </c>
      <c r="O16">
        <v>8.2856705628079994E-2</v>
      </c>
      <c r="P16">
        <v>9.3685272684360901E-2</v>
      </c>
      <c r="Q16">
        <v>0.104622125411205</v>
      </c>
      <c r="R16">
        <v>0.115668346665317</v>
      </c>
    </row>
    <row r="17" spans="1:18">
      <c r="A17">
        <v>842453</v>
      </c>
      <c r="B17" t="s">
        <v>625</v>
      </c>
      <c r="C17">
        <v>2.01E-2</v>
      </c>
      <c r="D17">
        <v>3.0300999999999901E-2</v>
      </c>
      <c r="E17">
        <v>4.0604010000000003E-2</v>
      </c>
      <c r="F17">
        <v>5.1010050099999898E-2</v>
      </c>
      <c r="G17">
        <v>6.1520150600999898E-2</v>
      </c>
      <c r="H17" t="s">
        <v>2664</v>
      </c>
      <c r="I17" t="s">
        <v>2685</v>
      </c>
      <c r="J17" t="s">
        <v>608</v>
      </c>
      <c r="K17" t="s">
        <v>610</v>
      </c>
      <c r="L17" t="s">
        <v>608</v>
      </c>
      <c r="M17" t="s">
        <v>84</v>
      </c>
      <c r="N17">
        <v>7.2135352107009804E-2</v>
      </c>
      <c r="O17">
        <v>8.2856705628079994E-2</v>
      </c>
      <c r="P17">
        <v>9.3685272684360901E-2</v>
      </c>
      <c r="Q17">
        <v>0.104622125411205</v>
      </c>
      <c r="R17">
        <v>0.115668346665317</v>
      </c>
    </row>
    <row r="18" spans="1:18">
      <c r="A18">
        <v>840839</v>
      </c>
      <c r="B18" t="s">
        <v>626</v>
      </c>
      <c r="C18">
        <v>2.01E-2</v>
      </c>
      <c r="D18">
        <v>3.0300999999999901E-2</v>
      </c>
      <c r="E18">
        <v>4.0604010000000003E-2</v>
      </c>
      <c r="F18">
        <v>5.1010050099999898E-2</v>
      </c>
      <c r="G18">
        <v>6.1520150600999898E-2</v>
      </c>
      <c r="H18" t="s">
        <v>2665</v>
      </c>
      <c r="I18" t="s">
        <v>2685</v>
      </c>
      <c r="J18" t="s">
        <v>617</v>
      </c>
      <c r="K18" t="s">
        <v>607</v>
      </c>
      <c r="L18" t="s">
        <v>617</v>
      </c>
      <c r="M18" t="s">
        <v>85</v>
      </c>
      <c r="N18">
        <v>7.2135352107009804E-2</v>
      </c>
      <c r="O18">
        <v>8.2856705628079994E-2</v>
      </c>
      <c r="P18">
        <v>9.3685272684360901E-2</v>
      </c>
      <c r="Q18">
        <v>0.104622125411205</v>
      </c>
      <c r="R18">
        <v>0.115668346665317</v>
      </c>
    </row>
    <row r="19" spans="1:18">
      <c r="A19">
        <v>840832</v>
      </c>
      <c r="B19" t="s">
        <v>627</v>
      </c>
      <c r="C19">
        <v>2.01E-2</v>
      </c>
      <c r="D19">
        <v>3.0300999999999901E-2</v>
      </c>
      <c r="E19">
        <v>4.0604010000000003E-2</v>
      </c>
      <c r="F19">
        <v>5.1010050099999898E-2</v>
      </c>
      <c r="G19">
        <v>6.1520150600999898E-2</v>
      </c>
      <c r="H19" t="s">
        <v>2666</v>
      </c>
      <c r="I19" t="s">
        <v>2685</v>
      </c>
      <c r="J19" t="s">
        <v>608</v>
      </c>
      <c r="K19" t="s">
        <v>607</v>
      </c>
      <c r="L19" t="s">
        <v>608</v>
      </c>
      <c r="M19" t="s">
        <v>9</v>
      </c>
      <c r="N19">
        <v>7.2135352107009804E-2</v>
      </c>
      <c r="O19">
        <v>8.2856705628079994E-2</v>
      </c>
      <c r="P19">
        <v>9.3685272684360901E-2</v>
      </c>
      <c r="Q19">
        <v>0.104622125411205</v>
      </c>
      <c r="R19">
        <v>0.115668346665317</v>
      </c>
    </row>
    <row r="20" spans="1:18">
      <c r="A20">
        <v>842456</v>
      </c>
      <c r="B20" t="s">
        <v>628</v>
      </c>
      <c r="C20">
        <v>2.01E-2</v>
      </c>
      <c r="D20">
        <v>3.0300999999999901E-2</v>
      </c>
      <c r="E20">
        <v>4.0604010000000003E-2</v>
      </c>
      <c r="F20">
        <v>5.1010050099999898E-2</v>
      </c>
      <c r="G20">
        <v>6.1520150600999898E-2</v>
      </c>
      <c r="H20" t="s">
        <v>2667</v>
      </c>
      <c r="I20" t="s">
        <v>2685</v>
      </c>
      <c r="J20" t="s">
        <v>608</v>
      </c>
      <c r="K20" t="s">
        <v>610</v>
      </c>
      <c r="L20" t="s">
        <v>608</v>
      </c>
      <c r="M20" t="s">
        <v>9</v>
      </c>
      <c r="N20">
        <v>7.2135352107009804E-2</v>
      </c>
      <c r="O20">
        <v>8.2856705628079994E-2</v>
      </c>
      <c r="P20">
        <v>9.3685272684360901E-2</v>
      </c>
      <c r="Q20">
        <v>0.104622125411205</v>
      </c>
      <c r="R20">
        <v>0.115668346665317</v>
      </c>
    </row>
    <row r="21" spans="1:18">
      <c r="A21">
        <v>842458</v>
      </c>
      <c r="B21" t="s">
        <v>629</v>
      </c>
      <c r="C21">
        <v>2.01E-2</v>
      </c>
      <c r="D21">
        <v>3.0300999999999901E-2</v>
      </c>
      <c r="E21">
        <v>4.0604010000000003E-2</v>
      </c>
      <c r="F21">
        <v>5.1010050099999898E-2</v>
      </c>
      <c r="G21">
        <v>6.1520150600999898E-2</v>
      </c>
      <c r="H21" t="s">
        <v>2668</v>
      </c>
      <c r="I21" t="s">
        <v>2685</v>
      </c>
      <c r="J21" t="s">
        <v>608</v>
      </c>
      <c r="K21" t="s">
        <v>610</v>
      </c>
      <c r="L21" t="s">
        <v>608</v>
      </c>
      <c r="M21" t="s">
        <v>289</v>
      </c>
      <c r="N21">
        <v>7.2135352107009804E-2</v>
      </c>
      <c r="O21">
        <v>8.2856705628079994E-2</v>
      </c>
      <c r="P21">
        <v>9.3685272684360901E-2</v>
      </c>
      <c r="Q21">
        <v>0.104622125411205</v>
      </c>
      <c r="R21">
        <v>0.115668346665317</v>
      </c>
    </row>
    <row r="22" spans="1:18">
      <c r="A22">
        <v>842451</v>
      </c>
      <c r="B22" t="s">
        <v>630</v>
      </c>
      <c r="C22">
        <v>2.01E-2</v>
      </c>
      <c r="D22">
        <v>3.0300999999999901E-2</v>
      </c>
      <c r="E22">
        <v>4.0604010000000003E-2</v>
      </c>
      <c r="F22">
        <v>5.1010050099999898E-2</v>
      </c>
      <c r="G22">
        <v>6.1520150600999898E-2</v>
      </c>
      <c r="H22" t="s">
        <v>2669</v>
      </c>
      <c r="I22" t="s">
        <v>2685</v>
      </c>
      <c r="J22" t="s">
        <v>617</v>
      </c>
      <c r="K22" t="s">
        <v>610</v>
      </c>
      <c r="L22" t="s">
        <v>617</v>
      </c>
      <c r="M22" t="s">
        <v>11</v>
      </c>
      <c r="N22">
        <v>7.2135352107009804E-2</v>
      </c>
      <c r="O22">
        <v>8.2856705628079994E-2</v>
      </c>
      <c r="P22">
        <v>9.3685272684360901E-2</v>
      </c>
      <c r="Q22">
        <v>0.104622125411205</v>
      </c>
      <c r="R22">
        <v>0.115668346665317</v>
      </c>
    </row>
    <row r="23" spans="1:18">
      <c r="A23">
        <v>842444</v>
      </c>
      <c r="B23" t="s">
        <v>631</v>
      </c>
      <c r="C23">
        <v>2.01E-2</v>
      </c>
      <c r="D23">
        <v>3.0300999999999901E-2</v>
      </c>
      <c r="E23">
        <v>4.0604010000000003E-2</v>
      </c>
      <c r="F23">
        <v>5.1010050099999898E-2</v>
      </c>
      <c r="G23">
        <v>6.1520150600999898E-2</v>
      </c>
      <c r="H23" t="s">
        <v>2670</v>
      </c>
      <c r="I23" t="s">
        <v>2685</v>
      </c>
      <c r="J23" t="s">
        <v>617</v>
      </c>
      <c r="K23" t="s">
        <v>610</v>
      </c>
      <c r="L23" t="s">
        <v>617</v>
      </c>
      <c r="M23" t="s">
        <v>286</v>
      </c>
      <c r="N23">
        <v>7.2135352107009804E-2</v>
      </c>
      <c r="O23">
        <v>8.2856705628079994E-2</v>
      </c>
      <c r="P23">
        <v>9.3685272684360901E-2</v>
      </c>
      <c r="Q23">
        <v>0.104622125411205</v>
      </c>
      <c r="R23">
        <v>0.115668346665317</v>
      </c>
    </row>
    <row r="24" spans="1:18">
      <c r="A24">
        <v>842449</v>
      </c>
      <c r="B24" t="s">
        <v>632</v>
      </c>
      <c r="C24">
        <v>2.01E-2</v>
      </c>
      <c r="D24">
        <v>3.0300999999999901E-2</v>
      </c>
      <c r="E24">
        <v>4.0604010000000003E-2</v>
      </c>
      <c r="F24">
        <v>5.1010050099999898E-2</v>
      </c>
      <c r="G24">
        <v>6.1520150600999898E-2</v>
      </c>
      <c r="H24" t="s">
        <v>2671</v>
      </c>
      <c r="I24" t="s">
        <v>2685</v>
      </c>
      <c r="J24" t="s">
        <v>617</v>
      </c>
      <c r="K24" t="s">
        <v>610</v>
      </c>
      <c r="L24" t="s">
        <v>617</v>
      </c>
      <c r="M24" t="s">
        <v>633</v>
      </c>
      <c r="N24">
        <v>7.2135352107009804E-2</v>
      </c>
      <c r="O24">
        <v>8.2856705628079994E-2</v>
      </c>
      <c r="P24">
        <v>9.3685272684360901E-2</v>
      </c>
      <c r="Q24">
        <v>0.104622125411205</v>
      </c>
      <c r="R24">
        <v>0.115668346665317</v>
      </c>
    </row>
    <row r="25" spans="1:18">
      <c r="A25">
        <v>880886</v>
      </c>
      <c r="B25" t="s">
        <v>634</v>
      </c>
      <c r="C25">
        <v>2.01E-2</v>
      </c>
      <c r="D25">
        <v>3.0300999999999901E-2</v>
      </c>
      <c r="E25">
        <v>4.0604010000000003E-2</v>
      </c>
      <c r="F25">
        <v>5.1010050099999898E-2</v>
      </c>
      <c r="G25">
        <v>6.1520150600999898E-2</v>
      </c>
      <c r="H25" t="s">
        <v>2672</v>
      </c>
      <c r="I25" t="s">
        <v>2685</v>
      </c>
      <c r="J25" t="s">
        <v>608</v>
      </c>
      <c r="K25" t="s">
        <v>610</v>
      </c>
      <c r="L25" t="s">
        <v>608</v>
      </c>
      <c r="M25" t="s">
        <v>288</v>
      </c>
      <c r="N25">
        <v>7.2135352107009804E-2</v>
      </c>
      <c r="O25">
        <v>8.2856705628079994E-2</v>
      </c>
      <c r="P25">
        <v>9.3685272684360901E-2</v>
      </c>
      <c r="Q25">
        <v>0.104622125411205</v>
      </c>
      <c r="R25">
        <v>0.115668346665317</v>
      </c>
    </row>
    <row r="26" spans="1:18">
      <c r="A26">
        <v>840833</v>
      </c>
      <c r="B26" t="s">
        <v>635</v>
      </c>
      <c r="C26">
        <v>2.01E-2</v>
      </c>
      <c r="D26">
        <v>3.0300999999999901E-2</v>
      </c>
      <c r="E26">
        <v>4.0604010000000003E-2</v>
      </c>
      <c r="F26">
        <v>5.1010050099999898E-2</v>
      </c>
      <c r="G26">
        <v>6.1520150600999898E-2</v>
      </c>
      <c r="H26" t="s">
        <v>2673</v>
      </c>
      <c r="I26" t="s">
        <v>2685</v>
      </c>
      <c r="J26" t="s">
        <v>608</v>
      </c>
      <c r="K26" t="s">
        <v>607</v>
      </c>
      <c r="L26" t="s">
        <v>608</v>
      </c>
      <c r="M26" t="s">
        <v>633</v>
      </c>
      <c r="N26">
        <v>7.2135352107009804E-2</v>
      </c>
      <c r="O26">
        <v>8.2856705628079994E-2</v>
      </c>
      <c r="P26">
        <v>9.3685272684360901E-2</v>
      </c>
      <c r="Q26">
        <v>0.104622125411205</v>
      </c>
      <c r="R26">
        <v>0.115668346665317</v>
      </c>
    </row>
    <row r="27" spans="1:18">
      <c r="A27">
        <v>842454</v>
      </c>
      <c r="B27" t="s">
        <v>636</v>
      </c>
      <c r="C27">
        <v>2.01E-2</v>
      </c>
      <c r="D27">
        <v>3.0300999999999901E-2</v>
      </c>
      <c r="E27">
        <v>4.0604010000000003E-2</v>
      </c>
      <c r="F27">
        <v>5.1010050099999898E-2</v>
      </c>
      <c r="G27">
        <v>6.1520150600999898E-2</v>
      </c>
      <c r="H27" t="s">
        <v>2674</v>
      </c>
      <c r="I27" t="s">
        <v>2685</v>
      </c>
      <c r="J27" t="s">
        <v>608</v>
      </c>
      <c r="K27" t="s">
        <v>610</v>
      </c>
      <c r="L27" t="s">
        <v>608</v>
      </c>
      <c r="M27" t="s">
        <v>287</v>
      </c>
      <c r="N27">
        <v>7.2135352107009804E-2</v>
      </c>
      <c r="O27">
        <v>8.2856705628079994E-2</v>
      </c>
      <c r="P27">
        <v>9.3685272684360901E-2</v>
      </c>
      <c r="Q27">
        <v>0.104622125411205</v>
      </c>
      <c r="R27">
        <v>0.115668346665317</v>
      </c>
    </row>
    <row r="28" spans="1:18">
      <c r="A28">
        <v>842440</v>
      </c>
      <c r="B28" t="s">
        <v>637</v>
      </c>
      <c r="C28">
        <v>2.01E-2</v>
      </c>
      <c r="D28">
        <v>3.0300999999999901E-2</v>
      </c>
      <c r="E28">
        <v>4.0604010000000003E-2</v>
      </c>
      <c r="F28">
        <v>5.1010050099999898E-2</v>
      </c>
      <c r="G28">
        <v>6.1520150600999898E-2</v>
      </c>
      <c r="H28" t="s">
        <v>2675</v>
      </c>
      <c r="I28" t="s">
        <v>2685</v>
      </c>
      <c r="J28" t="s">
        <v>617</v>
      </c>
      <c r="K28" t="s">
        <v>607</v>
      </c>
      <c r="L28" t="s">
        <v>617</v>
      </c>
      <c r="M28" t="s">
        <v>9</v>
      </c>
      <c r="N28">
        <v>7.2135352107009804E-2</v>
      </c>
      <c r="O28">
        <v>8.2856705628079994E-2</v>
      </c>
      <c r="P28">
        <v>9.3685272684360901E-2</v>
      </c>
      <c r="Q28">
        <v>0.104622125411205</v>
      </c>
      <c r="R28">
        <v>0.115668346665317</v>
      </c>
    </row>
    <row r="29" spans="1:18">
      <c r="A29">
        <v>842457</v>
      </c>
      <c r="B29" t="s">
        <v>638</v>
      </c>
      <c r="C29">
        <v>2.01E-2</v>
      </c>
      <c r="D29">
        <v>3.0300999999999901E-2</v>
      </c>
      <c r="E29">
        <v>4.0604010000000003E-2</v>
      </c>
      <c r="F29">
        <v>5.1010050099999898E-2</v>
      </c>
      <c r="G29">
        <v>6.1520150600999898E-2</v>
      </c>
      <c r="H29" t="s">
        <v>2676</v>
      </c>
      <c r="I29" t="s">
        <v>2685</v>
      </c>
      <c r="J29" t="s">
        <v>608</v>
      </c>
      <c r="K29" t="s">
        <v>610</v>
      </c>
      <c r="L29" t="s">
        <v>608</v>
      </c>
      <c r="M29" t="s">
        <v>633</v>
      </c>
      <c r="N29">
        <v>7.2135352107009804E-2</v>
      </c>
      <c r="O29">
        <v>8.2856705628079994E-2</v>
      </c>
      <c r="P29">
        <v>9.3685272684360901E-2</v>
      </c>
      <c r="Q29">
        <v>0.104622125411205</v>
      </c>
      <c r="R29">
        <v>0.115668346665317</v>
      </c>
    </row>
    <row r="30" spans="1:18">
      <c r="A30">
        <v>842455</v>
      </c>
      <c r="B30" t="s">
        <v>639</v>
      </c>
      <c r="C30">
        <v>2.01E-2</v>
      </c>
      <c r="D30">
        <v>3.0300999999999901E-2</v>
      </c>
      <c r="E30">
        <v>4.0604010000000003E-2</v>
      </c>
      <c r="F30">
        <v>5.1010050099999898E-2</v>
      </c>
      <c r="G30">
        <v>6.1520150600999898E-2</v>
      </c>
      <c r="H30" t="s">
        <v>2677</v>
      </c>
      <c r="I30" t="s">
        <v>2685</v>
      </c>
      <c r="J30" t="s">
        <v>608</v>
      </c>
      <c r="K30" t="s">
        <v>610</v>
      </c>
      <c r="L30" t="s">
        <v>608</v>
      </c>
      <c r="M30" t="s">
        <v>85</v>
      </c>
      <c r="N30">
        <v>7.2135352107009804E-2</v>
      </c>
      <c r="O30">
        <v>8.2856705628079994E-2</v>
      </c>
      <c r="P30">
        <v>9.3685272684360901E-2</v>
      </c>
      <c r="Q30">
        <v>0.104622125411205</v>
      </c>
      <c r="R30">
        <v>0.115668346665317</v>
      </c>
    </row>
    <row r="31" spans="1:18">
      <c r="A31">
        <v>842448</v>
      </c>
      <c r="B31" t="s">
        <v>640</v>
      </c>
      <c r="C31">
        <v>2.01E-2</v>
      </c>
      <c r="D31">
        <v>3.0300999999999901E-2</v>
      </c>
      <c r="E31">
        <v>4.0604010000000003E-2</v>
      </c>
      <c r="F31">
        <v>5.1010050099999898E-2</v>
      </c>
      <c r="G31">
        <v>6.1520150600999898E-2</v>
      </c>
      <c r="H31" t="s">
        <v>2678</v>
      </c>
      <c r="I31" t="s">
        <v>2685</v>
      </c>
      <c r="J31" t="s">
        <v>617</v>
      </c>
      <c r="K31" t="s">
        <v>610</v>
      </c>
      <c r="L31" t="s">
        <v>617</v>
      </c>
      <c r="M31" t="s">
        <v>9</v>
      </c>
      <c r="N31">
        <v>7.2135352107009804E-2</v>
      </c>
      <c r="O31">
        <v>8.2856705628079994E-2</v>
      </c>
      <c r="P31">
        <v>9.3685272684360901E-2</v>
      </c>
      <c r="Q31">
        <v>0.104622125411205</v>
      </c>
      <c r="R31">
        <v>0.115668346665317</v>
      </c>
    </row>
    <row r="32" spans="1:18">
      <c r="A32">
        <v>840834</v>
      </c>
      <c r="B32" t="s">
        <v>641</v>
      </c>
      <c r="C32">
        <v>2.01E-2</v>
      </c>
      <c r="D32">
        <v>3.0300999999999901E-2</v>
      </c>
      <c r="E32">
        <v>4.0604010000000003E-2</v>
      </c>
      <c r="F32">
        <v>5.1010050099999898E-2</v>
      </c>
      <c r="G32">
        <v>6.1520150600999898E-2</v>
      </c>
      <c r="H32" t="s">
        <v>2679</v>
      </c>
      <c r="I32" t="s">
        <v>2685</v>
      </c>
      <c r="J32" t="s">
        <v>608</v>
      </c>
      <c r="K32" t="s">
        <v>607</v>
      </c>
      <c r="L32" t="s">
        <v>608</v>
      </c>
      <c r="M32" t="s">
        <v>289</v>
      </c>
      <c r="N32">
        <v>7.2135352107009804E-2</v>
      </c>
      <c r="O32">
        <v>8.2856705628079994E-2</v>
      </c>
      <c r="P32">
        <v>9.3685272684360901E-2</v>
      </c>
      <c r="Q32">
        <v>0.104622125411205</v>
      </c>
      <c r="R32">
        <v>0.115668346665317</v>
      </c>
    </row>
    <row r="33" spans="1:18">
      <c r="A33">
        <v>842441</v>
      </c>
      <c r="B33" t="s">
        <v>642</v>
      </c>
      <c r="C33">
        <v>2.01E-2</v>
      </c>
      <c r="D33">
        <v>3.0300999999999901E-2</v>
      </c>
      <c r="E33">
        <v>4.0604010000000003E-2</v>
      </c>
      <c r="F33">
        <v>5.1010050099999898E-2</v>
      </c>
      <c r="G33">
        <v>6.1520150600999898E-2</v>
      </c>
      <c r="H33" t="s">
        <v>2680</v>
      </c>
      <c r="I33" t="s">
        <v>2685</v>
      </c>
      <c r="J33" t="s">
        <v>617</v>
      </c>
      <c r="K33" t="s">
        <v>607</v>
      </c>
      <c r="L33" t="s">
        <v>617</v>
      </c>
      <c r="M33" t="s">
        <v>633</v>
      </c>
      <c r="N33">
        <v>7.2135352107009804E-2</v>
      </c>
      <c r="O33">
        <v>8.2856705628079994E-2</v>
      </c>
      <c r="P33">
        <v>9.3685272684360901E-2</v>
      </c>
      <c r="Q33">
        <v>0.104622125411205</v>
      </c>
      <c r="R33">
        <v>0.115668346665317</v>
      </c>
    </row>
    <row r="34" spans="1:18">
      <c r="A34">
        <v>842442</v>
      </c>
      <c r="B34" t="s">
        <v>643</v>
      </c>
      <c r="C34">
        <v>2.01E-2</v>
      </c>
      <c r="D34">
        <v>3.0300999999999901E-2</v>
      </c>
      <c r="E34">
        <v>4.0604010000000003E-2</v>
      </c>
      <c r="F34">
        <v>5.1010050099999898E-2</v>
      </c>
      <c r="G34">
        <v>6.1520150600999898E-2</v>
      </c>
      <c r="H34" t="s">
        <v>2681</v>
      </c>
      <c r="I34" t="s">
        <v>2685</v>
      </c>
      <c r="J34" t="s">
        <v>617</v>
      </c>
      <c r="K34" t="s">
        <v>607</v>
      </c>
      <c r="L34" t="s">
        <v>617</v>
      </c>
      <c r="M34" t="s">
        <v>289</v>
      </c>
      <c r="N34">
        <v>7.2135352107009804E-2</v>
      </c>
      <c r="O34">
        <v>8.2856705628079994E-2</v>
      </c>
      <c r="P34">
        <v>9.3685272684360901E-2</v>
      </c>
      <c r="Q34">
        <v>0.104622125411205</v>
      </c>
      <c r="R34">
        <v>0.115668346665317</v>
      </c>
    </row>
    <row r="35" spans="1:18">
      <c r="A35">
        <v>842450</v>
      </c>
      <c r="B35" t="s">
        <v>644</v>
      </c>
      <c r="C35">
        <v>2.01E-2</v>
      </c>
      <c r="D35">
        <v>3.0300999999999901E-2</v>
      </c>
      <c r="E35">
        <v>4.0604010000000003E-2</v>
      </c>
      <c r="F35">
        <v>5.1010050099999898E-2</v>
      </c>
      <c r="G35">
        <v>6.1520150600999898E-2</v>
      </c>
      <c r="H35" t="s">
        <v>2682</v>
      </c>
      <c r="I35" t="s">
        <v>2685</v>
      </c>
      <c r="J35" t="s">
        <v>617</v>
      </c>
      <c r="K35" t="s">
        <v>610</v>
      </c>
      <c r="L35" t="s">
        <v>617</v>
      </c>
      <c r="M35" t="s">
        <v>289</v>
      </c>
      <c r="N35">
        <v>7.2135352107009804E-2</v>
      </c>
      <c r="O35">
        <v>8.2856705628079994E-2</v>
      </c>
      <c r="P35">
        <v>9.3685272684360901E-2</v>
      </c>
      <c r="Q35">
        <v>0.104622125411205</v>
      </c>
      <c r="R35">
        <v>0.115668346665317</v>
      </c>
    </row>
    <row r="36" spans="1:18">
      <c r="A36">
        <v>840838</v>
      </c>
      <c r="B36" t="s">
        <v>645</v>
      </c>
      <c r="C36">
        <v>2.01E-2</v>
      </c>
      <c r="D36">
        <v>3.0300999999999901E-2</v>
      </c>
      <c r="E36">
        <v>4.0604010000000003E-2</v>
      </c>
      <c r="F36">
        <v>5.1010050099999898E-2</v>
      </c>
      <c r="G36">
        <v>6.1520150600999898E-2</v>
      </c>
      <c r="H36" t="s">
        <v>2683</v>
      </c>
      <c r="I36" t="s">
        <v>2685</v>
      </c>
      <c r="J36" t="s">
        <v>617</v>
      </c>
      <c r="K36" t="s">
        <v>607</v>
      </c>
      <c r="L36" t="s">
        <v>617</v>
      </c>
      <c r="M36" t="s">
        <v>287</v>
      </c>
      <c r="N36">
        <v>7.2135352107009804E-2</v>
      </c>
      <c r="O36">
        <v>8.2856705628079994E-2</v>
      </c>
      <c r="P36">
        <v>9.3685272684360901E-2</v>
      </c>
      <c r="Q36">
        <v>0.104622125411205</v>
      </c>
      <c r="R36">
        <v>0.115668346665317</v>
      </c>
    </row>
    <row r="37" spans="1:18">
      <c r="A37">
        <v>842446</v>
      </c>
      <c r="B37" t="s">
        <v>646</v>
      </c>
      <c r="C37">
        <v>2.01E-2</v>
      </c>
      <c r="D37">
        <v>3.0300999999999901E-2</v>
      </c>
      <c r="E37">
        <v>4.0604010000000003E-2</v>
      </c>
      <c r="F37">
        <v>5.1010050099999898E-2</v>
      </c>
      <c r="G37">
        <v>6.1520150600999898E-2</v>
      </c>
      <c r="H37" t="s">
        <v>2684</v>
      </c>
      <c r="I37" t="s">
        <v>2685</v>
      </c>
      <c r="J37" t="s">
        <v>617</v>
      </c>
      <c r="K37" t="s">
        <v>610</v>
      </c>
      <c r="L37" t="s">
        <v>617</v>
      </c>
      <c r="M37" t="s">
        <v>287</v>
      </c>
      <c r="N37">
        <v>7.2135352107009804E-2</v>
      </c>
      <c r="O37">
        <v>8.2856705628079994E-2</v>
      </c>
      <c r="P37">
        <v>9.3685272684360901E-2</v>
      </c>
      <c r="Q37">
        <v>0.104622125411205</v>
      </c>
      <c r="R37">
        <v>0.115668346665317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rgb="FFFF0000"/>
  </sheetPr>
  <dimension ref="A1:P1268"/>
  <sheetViews>
    <sheetView workbookViewId="0">
      <selection activeCell="E51" sqref="E51"/>
    </sheetView>
  </sheetViews>
  <sheetFormatPr defaultRowHeight="13.5"/>
  <cols>
    <col min="1" max="1" width="9.42578125" customWidth="1"/>
  </cols>
  <sheetData>
    <row r="1" spans="1:16">
      <c r="A1" t="s">
        <v>195</v>
      </c>
      <c r="B1" t="s">
        <v>196</v>
      </c>
      <c r="C1" t="s">
        <v>197</v>
      </c>
      <c r="D1" t="s">
        <v>198</v>
      </c>
      <c r="E1" t="s">
        <v>199</v>
      </c>
      <c r="F1" t="s">
        <v>200</v>
      </c>
      <c r="G1" t="s">
        <v>201</v>
      </c>
      <c r="H1" t="s">
        <v>205</v>
      </c>
      <c r="I1" t="s">
        <v>209</v>
      </c>
      <c r="J1" t="s">
        <v>210</v>
      </c>
      <c r="K1" t="s">
        <v>206</v>
      </c>
      <c r="L1" t="s">
        <v>203</v>
      </c>
      <c r="M1" t="s">
        <v>202</v>
      </c>
      <c r="N1" t="s">
        <v>204</v>
      </c>
      <c r="O1" t="s">
        <v>604</v>
      </c>
      <c r="P1" t="s">
        <v>605</v>
      </c>
    </row>
    <row r="2" spans="1:16">
      <c r="A2">
        <v>715910</v>
      </c>
      <c r="B2" t="s">
        <v>655</v>
      </c>
      <c r="C2">
        <v>1.5270000000000001E-2</v>
      </c>
      <c r="D2">
        <v>2.581E-2</v>
      </c>
      <c r="E2">
        <v>3.7620000000000001E-2</v>
      </c>
      <c r="F2">
        <v>5.074E-2</v>
      </c>
      <c r="G2">
        <v>6.4030000000000004E-2</v>
      </c>
      <c r="H2">
        <v>7.7479999999999993E-2</v>
      </c>
      <c r="I2">
        <v>9.11E-2</v>
      </c>
      <c r="J2">
        <v>0.10489999999999999</v>
      </c>
      <c r="K2" t="s">
        <v>1990</v>
      </c>
      <c r="L2" t="s">
        <v>285</v>
      </c>
      <c r="M2" t="s">
        <v>656</v>
      </c>
      <c r="N2" t="s">
        <v>657</v>
      </c>
      <c r="O2">
        <v>0.11887</v>
      </c>
      <c r="P2">
        <v>0.13300999999999999</v>
      </c>
    </row>
    <row r="3" spans="1:16">
      <c r="A3">
        <v>715911</v>
      </c>
      <c r="B3" t="s">
        <v>658</v>
      </c>
      <c r="C3">
        <v>1.5270000000000001E-2</v>
      </c>
      <c r="D3">
        <v>2.581E-2</v>
      </c>
      <c r="E3">
        <v>3.7620000000000001E-2</v>
      </c>
      <c r="F3">
        <v>5.074E-2</v>
      </c>
      <c r="G3">
        <v>6.4030000000000004E-2</v>
      </c>
      <c r="H3">
        <v>7.7479999999999993E-2</v>
      </c>
      <c r="I3">
        <v>9.11E-2</v>
      </c>
      <c r="J3">
        <v>0.10489999999999999</v>
      </c>
      <c r="K3" t="s">
        <v>1991</v>
      </c>
      <c r="L3" t="s">
        <v>285</v>
      </c>
      <c r="M3" t="s">
        <v>656</v>
      </c>
      <c r="N3" t="s">
        <v>659</v>
      </c>
      <c r="O3">
        <v>0.11887</v>
      </c>
      <c r="P3">
        <v>0.13300999999999999</v>
      </c>
    </row>
    <row r="4" spans="1:16">
      <c r="A4">
        <v>715912</v>
      </c>
      <c r="B4" t="s">
        <v>660</v>
      </c>
      <c r="C4">
        <v>1.5270000000000001E-2</v>
      </c>
      <c r="D4">
        <v>2.581E-2</v>
      </c>
      <c r="E4">
        <v>3.7620000000000001E-2</v>
      </c>
      <c r="F4">
        <v>5.074E-2</v>
      </c>
      <c r="G4">
        <v>6.4030000000000004E-2</v>
      </c>
      <c r="H4">
        <v>7.7479999999999993E-2</v>
      </c>
      <c r="I4">
        <v>9.11E-2</v>
      </c>
      <c r="J4">
        <v>0.10489999999999999</v>
      </c>
      <c r="K4" t="s">
        <v>1992</v>
      </c>
      <c r="L4" t="s">
        <v>285</v>
      </c>
      <c r="M4" t="s">
        <v>656</v>
      </c>
      <c r="N4" t="s">
        <v>661</v>
      </c>
      <c r="O4">
        <v>0.11887</v>
      </c>
      <c r="P4">
        <v>0.13300999999999999</v>
      </c>
    </row>
    <row r="5" spans="1:16">
      <c r="A5">
        <v>715913</v>
      </c>
      <c r="B5" t="s">
        <v>662</v>
      </c>
      <c r="C5">
        <v>1.5270000000000001E-2</v>
      </c>
      <c r="D5">
        <v>2.581E-2</v>
      </c>
      <c r="E5">
        <v>3.7620000000000001E-2</v>
      </c>
      <c r="F5">
        <v>5.074E-2</v>
      </c>
      <c r="G5">
        <v>6.4030000000000004E-2</v>
      </c>
      <c r="H5">
        <v>7.7479999999999993E-2</v>
      </c>
      <c r="I5">
        <v>9.11E-2</v>
      </c>
      <c r="J5">
        <v>0.10489999999999999</v>
      </c>
      <c r="K5" t="s">
        <v>1993</v>
      </c>
      <c r="L5" t="s">
        <v>285</v>
      </c>
      <c r="M5" t="s">
        <v>656</v>
      </c>
      <c r="N5" t="s">
        <v>663</v>
      </c>
      <c r="O5">
        <v>0.11887</v>
      </c>
      <c r="P5">
        <v>0.13300999999999999</v>
      </c>
    </row>
    <row r="6" spans="1:16">
      <c r="A6">
        <v>715914</v>
      </c>
      <c r="B6" t="s">
        <v>664</v>
      </c>
      <c r="C6">
        <v>1.5270000000000001E-2</v>
      </c>
      <c r="D6">
        <v>2.581E-2</v>
      </c>
      <c r="E6">
        <v>3.7620000000000001E-2</v>
      </c>
      <c r="F6">
        <v>5.074E-2</v>
      </c>
      <c r="G6">
        <v>6.4030000000000004E-2</v>
      </c>
      <c r="H6">
        <v>7.7479999999999993E-2</v>
      </c>
      <c r="I6">
        <v>9.11E-2</v>
      </c>
      <c r="J6">
        <v>0.10489999999999999</v>
      </c>
      <c r="K6" t="s">
        <v>1994</v>
      </c>
      <c r="L6" t="s">
        <v>285</v>
      </c>
      <c r="M6" t="s">
        <v>656</v>
      </c>
      <c r="N6" t="s">
        <v>665</v>
      </c>
      <c r="O6">
        <v>0.11887</v>
      </c>
      <c r="P6">
        <v>0.13300999999999999</v>
      </c>
    </row>
    <row r="7" spans="1:16">
      <c r="A7">
        <v>715915</v>
      </c>
      <c r="B7" t="s">
        <v>666</v>
      </c>
      <c r="C7">
        <v>1.5270000000000001E-2</v>
      </c>
      <c r="D7">
        <v>2.581E-2</v>
      </c>
      <c r="E7">
        <v>3.7620000000000001E-2</v>
      </c>
      <c r="F7">
        <v>5.074E-2</v>
      </c>
      <c r="G7">
        <v>6.4030000000000004E-2</v>
      </c>
      <c r="H7">
        <v>7.7479999999999993E-2</v>
      </c>
      <c r="I7">
        <v>9.11E-2</v>
      </c>
      <c r="J7">
        <v>0.10489999999999999</v>
      </c>
      <c r="K7" t="s">
        <v>1995</v>
      </c>
      <c r="L7" t="s">
        <v>285</v>
      </c>
      <c r="M7" t="s">
        <v>656</v>
      </c>
      <c r="N7" t="s">
        <v>667</v>
      </c>
      <c r="O7">
        <v>0.11887</v>
      </c>
      <c r="P7">
        <v>0.13300999999999999</v>
      </c>
    </row>
    <row r="8" spans="1:16">
      <c r="A8">
        <v>715916</v>
      </c>
      <c r="B8" t="s">
        <v>668</v>
      </c>
      <c r="C8">
        <v>1.5270000000000001E-2</v>
      </c>
      <c r="D8">
        <v>2.581E-2</v>
      </c>
      <c r="E8">
        <v>3.7620000000000001E-2</v>
      </c>
      <c r="F8">
        <v>5.074E-2</v>
      </c>
      <c r="G8">
        <v>6.4030000000000004E-2</v>
      </c>
      <c r="H8">
        <v>7.7479999999999993E-2</v>
      </c>
      <c r="I8">
        <v>9.11E-2</v>
      </c>
      <c r="J8">
        <v>0.10489999999999999</v>
      </c>
      <c r="K8" t="s">
        <v>1996</v>
      </c>
      <c r="L8" t="s">
        <v>285</v>
      </c>
      <c r="M8" t="s">
        <v>656</v>
      </c>
      <c r="N8" t="s">
        <v>669</v>
      </c>
      <c r="O8">
        <v>0.11887</v>
      </c>
      <c r="P8">
        <v>0.13300999999999999</v>
      </c>
    </row>
    <row r="9" spans="1:16">
      <c r="A9">
        <v>715917</v>
      </c>
      <c r="B9" t="s">
        <v>670</v>
      </c>
      <c r="C9">
        <v>1.5270000000000001E-2</v>
      </c>
      <c r="D9">
        <v>2.581E-2</v>
      </c>
      <c r="E9">
        <v>3.7620000000000001E-2</v>
      </c>
      <c r="F9">
        <v>5.074E-2</v>
      </c>
      <c r="G9">
        <v>6.4030000000000004E-2</v>
      </c>
      <c r="H9">
        <v>7.7479999999999993E-2</v>
      </c>
      <c r="I9">
        <v>9.11E-2</v>
      </c>
      <c r="J9">
        <v>0.10489999999999999</v>
      </c>
      <c r="K9" t="s">
        <v>1997</v>
      </c>
      <c r="L9" t="s">
        <v>285</v>
      </c>
      <c r="M9" t="s">
        <v>656</v>
      </c>
      <c r="N9" t="s">
        <v>671</v>
      </c>
      <c r="O9">
        <v>0.11887</v>
      </c>
      <c r="P9">
        <v>0.13300999999999999</v>
      </c>
    </row>
    <row r="10" spans="1:16">
      <c r="A10">
        <v>715918</v>
      </c>
      <c r="B10" t="s">
        <v>672</v>
      </c>
      <c r="C10">
        <v>1.5270000000000001E-2</v>
      </c>
      <c r="D10">
        <v>2.581E-2</v>
      </c>
      <c r="E10">
        <v>3.7620000000000001E-2</v>
      </c>
      <c r="F10">
        <v>5.074E-2</v>
      </c>
      <c r="G10">
        <v>6.4030000000000004E-2</v>
      </c>
      <c r="H10">
        <v>7.7479999999999993E-2</v>
      </c>
      <c r="I10">
        <v>9.11E-2</v>
      </c>
      <c r="J10">
        <v>0.10489999999999999</v>
      </c>
      <c r="K10" t="s">
        <v>1998</v>
      </c>
      <c r="L10" t="s">
        <v>285</v>
      </c>
      <c r="M10" t="s">
        <v>656</v>
      </c>
      <c r="N10" t="s">
        <v>673</v>
      </c>
      <c r="O10">
        <v>0.11887</v>
      </c>
      <c r="P10">
        <v>0.13300999999999999</v>
      </c>
    </row>
    <row r="11" spans="1:16">
      <c r="A11">
        <v>715919</v>
      </c>
      <c r="B11" t="s">
        <v>674</v>
      </c>
      <c r="C11">
        <v>1.5270000000000001E-2</v>
      </c>
      <c r="D11">
        <v>2.581E-2</v>
      </c>
      <c r="E11">
        <v>3.7620000000000001E-2</v>
      </c>
      <c r="F11">
        <v>5.074E-2</v>
      </c>
      <c r="G11">
        <v>6.4030000000000004E-2</v>
      </c>
      <c r="H11">
        <v>7.7479999999999993E-2</v>
      </c>
      <c r="I11">
        <v>9.11E-2</v>
      </c>
      <c r="J11">
        <v>0.10489999999999999</v>
      </c>
      <c r="K11" t="s">
        <v>1999</v>
      </c>
      <c r="L11" t="s">
        <v>285</v>
      </c>
      <c r="M11" t="s">
        <v>656</v>
      </c>
      <c r="N11" t="s">
        <v>675</v>
      </c>
      <c r="O11">
        <v>0.11887</v>
      </c>
      <c r="P11">
        <v>0.13300999999999999</v>
      </c>
    </row>
    <row r="12" spans="1:16">
      <c r="A12">
        <v>715920</v>
      </c>
      <c r="B12" t="s">
        <v>676</v>
      </c>
      <c r="C12">
        <v>1.5270000000000001E-2</v>
      </c>
      <c r="D12">
        <v>2.581E-2</v>
      </c>
      <c r="E12">
        <v>3.7620000000000001E-2</v>
      </c>
      <c r="F12">
        <v>5.074E-2</v>
      </c>
      <c r="G12">
        <v>6.4030000000000004E-2</v>
      </c>
      <c r="H12">
        <v>7.7479999999999993E-2</v>
      </c>
      <c r="I12">
        <v>9.11E-2</v>
      </c>
      <c r="J12">
        <v>0.10489999999999999</v>
      </c>
      <c r="K12" t="s">
        <v>2000</v>
      </c>
      <c r="L12" t="s">
        <v>285</v>
      </c>
      <c r="M12" t="s">
        <v>656</v>
      </c>
      <c r="N12" t="s">
        <v>677</v>
      </c>
      <c r="O12">
        <v>0.11887</v>
      </c>
      <c r="P12">
        <v>0.13300999999999999</v>
      </c>
    </row>
    <row r="13" spans="1:16">
      <c r="A13">
        <v>778866</v>
      </c>
      <c r="B13" t="s">
        <v>678</v>
      </c>
      <c r="C13">
        <v>1.5270000000000001E-2</v>
      </c>
      <c r="D13">
        <v>2.581E-2</v>
      </c>
      <c r="E13">
        <v>3.7620000000000001E-2</v>
      </c>
      <c r="F13">
        <v>5.074E-2</v>
      </c>
      <c r="G13">
        <v>6.4030000000000004E-2</v>
      </c>
      <c r="H13">
        <v>7.7479999999999993E-2</v>
      </c>
      <c r="I13">
        <v>9.11E-2</v>
      </c>
      <c r="J13">
        <v>0.10489999999999999</v>
      </c>
      <c r="K13" t="s">
        <v>2001</v>
      </c>
      <c r="L13" t="s">
        <v>285</v>
      </c>
      <c r="M13" t="s">
        <v>656</v>
      </c>
      <c r="N13" t="s">
        <v>679</v>
      </c>
      <c r="O13">
        <v>0.11887</v>
      </c>
      <c r="P13">
        <v>0.13300999999999999</v>
      </c>
    </row>
    <row r="14" spans="1:16">
      <c r="A14">
        <v>643808</v>
      </c>
      <c r="B14" t="s">
        <v>680</v>
      </c>
      <c r="C14">
        <v>1.5270000000000001E-2</v>
      </c>
      <c r="D14">
        <v>2.581E-2</v>
      </c>
      <c r="E14">
        <v>3.7620000000000001E-2</v>
      </c>
      <c r="F14">
        <v>5.074E-2</v>
      </c>
      <c r="G14">
        <v>6.4030000000000004E-2</v>
      </c>
      <c r="H14">
        <v>7.7479999999999993E-2</v>
      </c>
      <c r="I14">
        <v>9.11E-2</v>
      </c>
      <c r="J14">
        <v>0.10489999999999999</v>
      </c>
      <c r="K14" t="s">
        <v>2002</v>
      </c>
      <c r="L14" t="s">
        <v>285</v>
      </c>
      <c r="M14" t="s">
        <v>656</v>
      </c>
      <c r="N14" t="s">
        <v>681</v>
      </c>
      <c r="O14">
        <v>0.11887</v>
      </c>
      <c r="P14">
        <v>0.13300999999999999</v>
      </c>
    </row>
    <row r="15" spans="1:16">
      <c r="A15">
        <v>643809</v>
      </c>
      <c r="B15" t="s">
        <v>682</v>
      </c>
      <c r="C15">
        <v>1.5270000000000001E-2</v>
      </c>
      <c r="D15">
        <v>2.581E-2</v>
      </c>
      <c r="E15">
        <v>3.7620000000000001E-2</v>
      </c>
      <c r="F15">
        <v>5.074E-2</v>
      </c>
      <c r="G15">
        <v>6.4030000000000004E-2</v>
      </c>
      <c r="H15">
        <v>7.7479999999999993E-2</v>
      </c>
      <c r="I15">
        <v>9.11E-2</v>
      </c>
      <c r="J15">
        <v>0.10489999999999999</v>
      </c>
      <c r="K15" t="s">
        <v>2003</v>
      </c>
      <c r="L15" t="s">
        <v>285</v>
      </c>
      <c r="M15" t="s">
        <v>656</v>
      </c>
      <c r="N15" t="s">
        <v>683</v>
      </c>
      <c r="O15">
        <v>0.11887</v>
      </c>
      <c r="P15">
        <v>0.13300999999999999</v>
      </c>
    </row>
    <row r="16" spans="1:16">
      <c r="A16">
        <v>760840</v>
      </c>
      <c r="B16" t="s">
        <v>684</v>
      </c>
      <c r="C16">
        <v>1.5270000000000001E-2</v>
      </c>
      <c r="D16">
        <v>2.581E-2</v>
      </c>
      <c r="E16">
        <v>3.7620000000000001E-2</v>
      </c>
      <c r="F16">
        <v>5.074E-2</v>
      </c>
      <c r="G16">
        <v>6.4030000000000004E-2</v>
      </c>
      <c r="H16">
        <v>7.7479999999999993E-2</v>
      </c>
      <c r="I16">
        <v>9.11E-2</v>
      </c>
      <c r="J16">
        <v>0.10489999999999999</v>
      </c>
      <c r="K16" t="s">
        <v>2004</v>
      </c>
      <c r="L16" t="s">
        <v>285</v>
      </c>
      <c r="M16" t="s">
        <v>656</v>
      </c>
      <c r="N16" t="s">
        <v>685</v>
      </c>
      <c r="O16">
        <v>0.11887</v>
      </c>
      <c r="P16">
        <v>0.13300999999999999</v>
      </c>
    </row>
    <row r="17" spans="1:16">
      <c r="A17">
        <v>715945</v>
      </c>
      <c r="B17" t="s">
        <v>686</v>
      </c>
      <c r="C17">
        <v>1.086E-2</v>
      </c>
      <c r="D17">
        <v>1.9140000000000001E-2</v>
      </c>
      <c r="E17">
        <v>2.8570000000000002E-2</v>
      </c>
      <c r="F17">
        <v>3.9190000000000003E-2</v>
      </c>
      <c r="G17">
        <v>4.9919999999999999E-2</v>
      </c>
      <c r="H17">
        <v>6.0760000000000002E-2</v>
      </c>
      <c r="I17">
        <v>7.1709999999999996E-2</v>
      </c>
      <c r="J17">
        <v>8.2780000000000006E-2</v>
      </c>
      <c r="K17" t="s">
        <v>2005</v>
      </c>
      <c r="L17" t="s">
        <v>285</v>
      </c>
      <c r="M17" t="s">
        <v>656</v>
      </c>
      <c r="N17" t="s">
        <v>687</v>
      </c>
      <c r="O17">
        <v>9.3960000000000002E-2</v>
      </c>
      <c r="P17">
        <v>0.10525</v>
      </c>
    </row>
    <row r="18" spans="1:16">
      <c r="A18">
        <v>715946</v>
      </c>
      <c r="B18" t="s">
        <v>688</v>
      </c>
      <c r="C18">
        <v>1.086E-2</v>
      </c>
      <c r="D18">
        <v>1.9140000000000001E-2</v>
      </c>
      <c r="E18">
        <v>2.8570000000000002E-2</v>
      </c>
      <c r="F18">
        <v>3.9190000000000003E-2</v>
      </c>
      <c r="G18">
        <v>4.9919999999999999E-2</v>
      </c>
      <c r="H18">
        <v>6.0760000000000002E-2</v>
      </c>
      <c r="I18">
        <v>7.1709999999999996E-2</v>
      </c>
      <c r="J18">
        <v>8.2780000000000006E-2</v>
      </c>
      <c r="K18" t="s">
        <v>2006</v>
      </c>
      <c r="L18" t="s">
        <v>285</v>
      </c>
      <c r="M18" t="s">
        <v>656</v>
      </c>
      <c r="N18" t="s">
        <v>689</v>
      </c>
      <c r="O18">
        <v>9.3960000000000002E-2</v>
      </c>
      <c r="P18">
        <v>0.10525</v>
      </c>
    </row>
    <row r="19" spans="1:16">
      <c r="A19">
        <v>715947</v>
      </c>
      <c r="B19" t="s">
        <v>690</v>
      </c>
      <c r="C19">
        <v>1.086E-2</v>
      </c>
      <c r="D19">
        <v>1.9140000000000001E-2</v>
      </c>
      <c r="E19">
        <v>2.8570000000000002E-2</v>
      </c>
      <c r="F19">
        <v>3.9190000000000003E-2</v>
      </c>
      <c r="G19">
        <v>4.9919999999999999E-2</v>
      </c>
      <c r="H19">
        <v>6.0760000000000002E-2</v>
      </c>
      <c r="I19">
        <v>7.1709999999999996E-2</v>
      </c>
      <c r="J19">
        <v>8.2780000000000006E-2</v>
      </c>
      <c r="K19" t="s">
        <v>2007</v>
      </c>
      <c r="L19" t="s">
        <v>285</v>
      </c>
      <c r="M19" t="s">
        <v>656</v>
      </c>
      <c r="N19" t="s">
        <v>691</v>
      </c>
      <c r="O19">
        <v>9.3960000000000002E-2</v>
      </c>
      <c r="P19">
        <v>0.10525</v>
      </c>
    </row>
    <row r="20" spans="1:16">
      <c r="A20">
        <v>715948</v>
      </c>
      <c r="B20" t="s">
        <v>692</v>
      </c>
      <c r="C20">
        <v>1.086E-2</v>
      </c>
      <c r="D20">
        <v>1.9140000000000001E-2</v>
      </c>
      <c r="E20">
        <v>2.8570000000000002E-2</v>
      </c>
      <c r="F20">
        <v>3.9190000000000003E-2</v>
      </c>
      <c r="G20">
        <v>4.9919999999999999E-2</v>
      </c>
      <c r="H20">
        <v>6.0760000000000002E-2</v>
      </c>
      <c r="I20">
        <v>7.1709999999999996E-2</v>
      </c>
      <c r="J20">
        <v>8.2780000000000006E-2</v>
      </c>
      <c r="K20" t="s">
        <v>2008</v>
      </c>
      <c r="L20" t="s">
        <v>285</v>
      </c>
      <c r="M20" t="s">
        <v>656</v>
      </c>
      <c r="N20" t="s">
        <v>693</v>
      </c>
      <c r="O20">
        <v>9.3960000000000002E-2</v>
      </c>
      <c r="P20">
        <v>0.10525</v>
      </c>
    </row>
    <row r="21" spans="1:16">
      <c r="A21">
        <v>715949</v>
      </c>
      <c r="B21" t="s">
        <v>694</v>
      </c>
      <c r="C21">
        <v>1.086E-2</v>
      </c>
      <c r="D21">
        <v>1.9140000000000001E-2</v>
      </c>
      <c r="E21">
        <v>2.8570000000000002E-2</v>
      </c>
      <c r="F21">
        <v>3.9190000000000003E-2</v>
      </c>
      <c r="G21">
        <v>4.9919999999999999E-2</v>
      </c>
      <c r="H21">
        <v>6.0760000000000002E-2</v>
      </c>
      <c r="I21">
        <v>7.1709999999999996E-2</v>
      </c>
      <c r="J21">
        <v>8.2780000000000006E-2</v>
      </c>
      <c r="K21" t="s">
        <v>2009</v>
      </c>
      <c r="L21" t="s">
        <v>285</v>
      </c>
      <c r="M21" t="s">
        <v>656</v>
      </c>
      <c r="N21" t="s">
        <v>695</v>
      </c>
      <c r="O21">
        <v>9.3960000000000002E-2</v>
      </c>
      <c r="P21">
        <v>0.10525</v>
      </c>
    </row>
    <row r="22" spans="1:16">
      <c r="A22">
        <v>715950</v>
      </c>
      <c r="B22" t="s">
        <v>696</v>
      </c>
      <c r="C22">
        <v>1.086E-2</v>
      </c>
      <c r="D22">
        <v>1.9140000000000001E-2</v>
      </c>
      <c r="E22">
        <v>2.8570000000000002E-2</v>
      </c>
      <c r="F22">
        <v>3.9190000000000003E-2</v>
      </c>
      <c r="G22">
        <v>4.9919999999999999E-2</v>
      </c>
      <c r="H22">
        <v>6.0760000000000002E-2</v>
      </c>
      <c r="I22">
        <v>7.1709999999999996E-2</v>
      </c>
      <c r="J22">
        <v>8.2780000000000006E-2</v>
      </c>
      <c r="K22" t="s">
        <v>2010</v>
      </c>
      <c r="L22" t="s">
        <v>285</v>
      </c>
      <c r="M22" t="s">
        <v>656</v>
      </c>
      <c r="N22" t="s">
        <v>697</v>
      </c>
      <c r="O22">
        <v>9.3960000000000002E-2</v>
      </c>
      <c r="P22">
        <v>0.10525</v>
      </c>
    </row>
    <row r="23" spans="1:16">
      <c r="A23">
        <v>715951</v>
      </c>
      <c r="B23" t="s">
        <v>698</v>
      </c>
      <c r="C23">
        <v>1.086E-2</v>
      </c>
      <c r="D23">
        <v>1.9140000000000001E-2</v>
      </c>
      <c r="E23">
        <v>2.8570000000000002E-2</v>
      </c>
      <c r="F23">
        <v>3.9190000000000003E-2</v>
      </c>
      <c r="G23">
        <v>4.9919999999999999E-2</v>
      </c>
      <c r="H23">
        <v>6.0760000000000002E-2</v>
      </c>
      <c r="I23">
        <v>7.1709999999999996E-2</v>
      </c>
      <c r="J23">
        <v>8.2780000000000006E-2</v>
      </c>
      <c r="K23" t="s">
        <v>2011</v>
      </c>
      <c r="L23" t="s">
        <v>285</v>
      </c>
      <c r="M23" t="s">
        <v>656</v>
      </c>
      <c r="N23" t="s">
        <v>699</v>
      </c>
      <c r="O23">
        <v>9.3960000000000002E-2</v>
      </c>
      <c r="P23">
        <v>0.10525</v>
      </c>
    </row>
    <row r="24" spans="1:16">
      <c r="A24">
        <v>715952</v>
      </c>
      <c r="B24" t="s">
        <v>700</v>
      </c>
      <c r="C24">
        <v>1.086E-2</v>
      </c>
      <c r="D24">
        <v>1.9140000000000001E-2</v>
      </c>
      <c r="E24">
        <v>2.8570000000000002E-2</v>
      </c>
      <c r="F24">
        <v>3.9190000000000003E-2</v>
      </c>
      <c r="G24">
        <v>4.9919999999999999E-2</v>
      </c>
      <c r="H24">
        <v>6.0760000000000002E-2</v>
      </c>
      <c r="I24">
        <v>7.1709999999999996E-2</v>
      </c>
      <c r="J24">
        <v>8.2780000000000006E-2</v>
      </c>
      <c r="K24" t="s">
        <v>2012</v>
      </c>
      <c r="L24" t="s">
        <v>285</v>
      </c>
      <c r="M24" t="s">
        <v>656</v>
      </c>
      <c r="N24" t="s">
        <v>701</v>
      </c>
      <c r="O24">
        <v>9.3960000000000002E-2</v>
      </c>
      <c r="P24">
        <v>0.10525</v>
      </c>
    </row>
    <row r="25" spans="1:16">
      <c r="A25">
        <v>715953</v>
      </c>
      <c r="B25" t="s">
        <v>702</v>
      </c>
      <c r="C25">
        <v>1.086E-2</v>
      </c>
      <c r="D25">
        <v>1.9140000000000001E-2</v>
      </c>
      <c r="E25">
        <v>2.8570000000000002E-2</v>
      </c>
      <c r="F25">
        <v>3.9190000000000003E-2</v>
      </c>
      <c r="G25">
        <v>4.9919999999999999E-2</v>
      </c>
      <c r="H25">
        <v>6.0760000000000002E-2</v>
      </c>
      <c r="I25">
        <v>7.1709999999999996E-2</v>
      </c>
      <c r="J25">
        <v>8.2780000000000006E-2</v>
      </c>
      <c r="K25" t="s">
        <v>2013</v>
      </c>
      <c r="L25" t="s">
        <v>285</v>
      </c>
      <c r="M25" t="s">
        <v>656</v>
      </c>
      <c r="N25" t="s">
        <v>703</v>
      </c>
      <c r="O25">
        <v>9.3960000000000002E-2</v>
      </c>
      <c r="P25">
        <v>0.10525</v>
      </c>
    </row>
    <row r="26" spans="1:16">
      <c r="A26">
        <v>715954</v>
      </c>
      <c r="B26" t="s">
        <v>704</v>
      </c>
      <c r="C26">
        <v>1.086E-2</v>
      </c>
      <c r="D26">
        <v>1.9140000000000001E-2</v>
      </c>
      <c r="E26">
        <v>2.8570000000000002E-2</v>
      </c>
      <c r="F26">
        <v>3.9190000000000003E-2</v>
      </c>
      <c r="G26">
        <v>4.9919999999999999E-2</v>
      </c>
      <c r="H26">
        <v>6.0760000000000002E-2</v>
      </c>
      <c r="I26">
        <v>7.1709999999999996E-2</v>
      </c>
      <c r="J26">
        <v>8.2780000000000006E-2</v>
      </c>
      <c r="K26" t="s">
        <v>2014</v>
      </c>
      <c r="L26" t="s">
        <v>285</v>
      </c>
      <c r="M26" t="s">
        <v>656</v>
      </c>
      <c r="N26" t="s">
        <v>705</v>
      </c>
      <c r="O26">
        <v>9.3960000000000002E-2</v>
      </c>
      <c r="P26">
        <v>0.10525</v>
      </c>
    </row>
    <row r="27" spans="1:16">
      <c r="A27">
        <v>715955</v>
      </c>
      <c r="B27" t="s">
        <v>706</v>
      </c>
      <c r="C27">
        <v>1.086E-2</v>
      </c>
      <c r="D27">
        <v>1.9140000000000001E-2</v>
      </c>
      <c r="E27">
        <v>2.8570000000000002E-2</v>
      </c>
      <c r="F27">
        <v>3.9190000000000003E-2</v>
      </c>
      <c r="G27">
        <v>4.9919999999999999E-2</v>
      </c>
      <c r="H27">
        <v>6.0760000000000002E-2</v>
      </c>
      <c r="I27">
        <v>7.1709999999999996E-2</v>
      </c>
      <c r="J27">
        <v>8.2780000000000006E-2</v>
      </c>
      <c r="K27" t="s">
        <v>2015</v>
      </c>
      <c r="L27" t="s">
        <v>285</v>
      </c>
      <c r="M27" t="s">
        <v>656</v>
      </c>
      <c r="N27" t="s">
        <v>707</v>
      </c>
      <c r="O27">
        <v>9.3960000000000002E-2</v>
      </c>
      <c r="P27">
        <v>0.10525</v>
      </c>
    </row>
    <row r="28" spans="1:16">
      <c r="A28">
        <v>715956</v>
      </c>
      <c r="B28" t="s">
        <v>708</v>
      </c>
      <c r="C28">
        <v>1.086E-2</v>
      </c>
      <c r="D28">
        <v>1.9140000000000001E-2</v>
      </c>
      <c r="E28">
        <v>2.8570000000000002E-2</v>
      </c>
      <c r="F28">
        <v>3.9190000000000003E-2</v>
      </c>
      <c r="G28">
        <v>4.9919999999999999E-2</v>
      </c>
      <c r="H28">
        <v>6.0760000000000002E-2</v>
      </c>
      <c r="I28">
        <v>7.1709999999999996E-2</v>
      </c>
      <c r="J28">
        <v>8.2780000000000006E-2</v>
      </c>
      <c r="K28" t="s">
        <v>2016</v>
      </c>
      <c r="L28" t="s">
        <v>285</v>
      </c>
      <c r="M28" t="s">
        <v>656</v>
      </c>
      <c r="N28" t="s">
        <v>709</v>
      </c>
      <c r="O28">
        <v>9.3960000000000002E-2</v>
      </c>
      <c r="P28">
        <v>0.10525</v>
      </c>
    </row>
    <row r="29" spans="1:16">
      <c r="A29">
        <v>715957</v>
      </c>
      <c r="B29" t="s">
        <v>710</v>
      </c>
      <c r="C29">
        <v>1.086E-2</v>
      </c>
      <c r="D29">
        <v>1.9140000000000001E-2</v>
      </c>
      <c r="E29">
        <v>2.8570000000000002E-2</v>
      </c>
      <c r="F29">
        <v>3.9190000000000003E-2</v>
      </c>
      <c r="G29">
        <v>4.9919999999999999E-2</v>
      </c>
      <c r="H29">
        <v>6.0760000000000002E-2</v>
      </c>
      <c r="I29">
        <v>7.1709999999999996E-2</v>
      </c>
      <c r="J29">
        <v>8.2780000000000006E-2</v>
      </c>
      <c r="K29" t="s">
        <v>2017</v>
      </c>
      <c r="L29" t="s">
        <v>285</v>
      </c>
      <c r="M29" t="s">
        <v>656</v>
      </c>
      <c r="N29" t="s">
        <v>711</v>
      </c>
      <c r="O29">
        <v>9.3960000000000002E-2</v>
      </c>
      <c r="P29">
        <v>0.10525</v>
      </c>
    </row>
    <row r="30" spans="1:16">
      <c r="A30">
        <v>715958</v>
      </c>
      <c r="B30" t="s">
        <v>712</v>
      </c>
      <c r="C30">
        <v>1.086E-2</v>
      </c>
      <c r="D30">
        <v>1.9140000000000001E-2</v>
      </c>
      <c r="E30">
        <v>2.8570000000000002E-2</v>
      </c>
      <c r="F30">
        <v>3.9190000000000003E-2</v>
      </c>
      <c r="G30">
        <v>4.9919999999999999E-2</v>
      </c>
      <c r="H30">
        <v>6.0760000000000002E-2</v>
      </c>
      <c r="I30">
        <v>7.1709999999999996E-2</v>
      </c>
      <c r="J30">
        <v>8.2780000000000006E-2</v>
      </c>
      <c r="K30" t="s">
        <v>2018</v>
      </c>
      <c r="L30" t="s">
        <v>285</v>
      </c>
      <c r="M30" t="s">
        <v>656</v>
      </c>
      <c r="N30" t="s">
        <v>713</v>
      </c>
      <c r="O30">
        <v>9.3960000000000002E-2</v>
      </c>
      <c r="P30">
        <v>0.10525</v>
      </c>
    </row>
    <row r="31" spans="1:16">
      <c r="A31">
        <v>715959</v>
      </c>
      <c r="B31" t="s">
        <v>714</v>
      </c>
      <c r="C31">
        <v>1.086E-2</v>
      </c>
      <c r="D31">
        <v>1.9140000000000001E-2</v>
      </c>
      <c r="E31">
        <v>2.8570000000000002E-2</v>
      </c>
      <c r="F31">
        <v>3.9190000000000003E-2</v>
      </c>
      <c r="G31">
        <v>4.9919999999999999E-2</v>
      </c>
      <c r="H31">
        <v>6.0760000000000002E-2</v>
      </c>
      <c r="I31">
        <v>7.1709999999999996E-2</v>
      </c>
      <c r="J31">
        <v>8.2780000000000006E-2</v>
      </c>
      <c r="K31" t="s">
        <v>2019</v>
      </c>
      <c r="L31" t="s">
        <v>285</v>
      </c>
      <c r="M31" t="s">
        <v>656</v>
      </c>
      <c r="N31" t="s">
        <v>715</v>
      </c>
      <c r="O31">
        <v>9.3960000000000002E-2</v>
      </c>
      <c r="P31">
        <v>0.10525</v>
      </c>
    </row>
    <row r="32" spans="1:16">
      <c r="A32">
        <v>715921</v>
      </c>
      <c r="B32" t="s">
        <v>716</v>
      </c>
      <c r="C32">
        <v>1.086E-2</v>
      </c>
      <c r="D32">
        <v>1.9140000000000001E-2</v>
      </c>
      <c r="E32">
        <v>2.8570000000000002E-2</v>
      </c>
      <c r="F32">
        <v>3.9190000000000003E-2</v>
      </c>
      <c r="G32">
        <v>4.9919999999999999E-2</v>
      </c>
      <c r="H32">
        <v>6.0760000000000002E-2</v>
      </c>
      <c r="I32">
        <v>7.1709999999999996E-2</v>
      </c>
      <c r="J32">
        <v>8.2780000000000006E-2</v>
      </c>
      <c r="K32" t="s">
        <v>2020</v>
      </c>
      <c r="L32" t="s">
        <v>285</v>
      </c>
      <c r="M32" t="s">
        <v>656</v>
      </c>
      <c r="N32" t="s">
        <v>717</v>
      </c>
      <c r="O32">
        <v>9.3960000000000002E-2</v>
      </c>
      <c r="P32">
        <v>0.10525</v>
      </c>
    </row>
    <row r="33" spans="1:16">
      <c r="A33">
        <v>715922</v>
      </c>
      <c r="B33" t="s">
        <v>718</v>
      </c>
      <c r="C33">
        <v>1.086E-2</v>
      </c>
      <c r="D33">
        <v>1.9140000000000001E-2</v>
      </c>
      <c r="E33">
        <v>2.8570000000000002E-2</v>
      </c>
      <c r="F33">
        <v>3.9190000000000003E-2</v>
      </c>
      <c r="G33">
        <v>4.9919999999999999E-2</v>
      </c>
      <c r="H33">
        <v>6.0760000000000002E-2</v>
      </c>
      <c r="I33">
        <v>7.1709999999999996E-2</v>
      </c>
      <c r="J33">
        <v>8.2780000000000006E-2</v>
      </c>
      <c r="K33" t="s">
        <v>2021</v>
      </c>
      <c r="L33" t="s">
        <v>285</v>
      </c>
      <c r="M33" t="s">
        <v>656</v>
      </c>
      <c r="N33" t="s">
        <v>719</v>
      </c>
      <c r="O33">
        <v>9.3960000000000002E-2</v>
      </c>
      <c r="P33">
        <v>0.10525</v>
      </c>
    </row>
    <row r="34" spans="1:16">
      <c r="A34">
        <v>715923</v>
      </c>
      <c r="B34" t="s">
        <v>720</v>
      </c>
      <c r="C34">
        <v>1.086E-2</v>
      </c>
      <c r="D34">
        <v>1.9140000000000001E-2</v>
      </c>
      <c r="E34">
        <v>2.8570000000000002E-2</v>
      </c>
      <c r="F34">
        <v>3.9190000000000003E-2</v>
      </c>
      <c r="G34">
        <v>4.9919999999999999E-2</v>
      </c>
      <c r="H34">
        <v>6.0760000000000002E-2</v>
      </c>
      <c r="I34">
        <v>7.1709999999999996E-2</v>
      </c>
      <c r="J34">
        <v>8.2780000000000006E-2</v>
      </c>
      <c r="K34" t="s">
        <v>2022</v>
      </c>
      <c r="L34" t="s">
        <v>285</v>
      </c>
      <c r="M34" t="s">
        <v>656</v>
      </c>
      <c r="N34" t="s">
        <v>721</v>
      </c>
      <c r="O34">
        <v>9.3960000000000002E-2</v>
      </c>
      <c r="P34">
        <v>0.10525</v>
      </c>
    </row>
    <row r="35" spans="1:16">
      <c r="A35">
        <v>715924</v>
      </c>
      <c r="B35" t="s">
        <v>722</v>
      </c>
      <c r="C35">
        <v>1.086E-2</v>
      </c>
      <c r="D35">
        <v>1.9140000000000001E-2</v>
      </c>
      <c r="E35">
        <v>2.8570000000000002E-2</v>
      </c>
      <c r="F35">
        <v>3.9190000000000003E-2</v>
      </c>
      <c r="G35">
        <v>4.9919999999999999E-2</v>
      </c>
      <c r="H35">
        <v>6.0760000000000002E-2</v>
      </c>
      <c r="I35">
        <v>7.1709999999999996E-2</v>
      </c>
      <c r="J35">
        <v>8.2780000000000006E-2</v>
      </c>
      <c r="K35" t="s">
        <v>2023</v>
      </c>
      <c r="L35" t="s">
        <v>285</v>
      </c>
      <c r="M35" t="s">
        <v>656</v>
      </c>
      <c r="N35" t="s">
        <v>723</v>
      </c>
      <c r="O35">
        <v>9.3960000000000002E-2</v>
      </c>
      <c r="P35">
        <v>0.10525</v>
      </c>
    </row>
    <row r="36" spans="1:16">
      <c r="A36">
        <v>715925</v>
      </c>
      <c r="B36" t="s">
        <v>724</v>
      </c>
      <c r="C36">
        <v>1.086E-2</v>
      </c>
      <c r="D36">
        <v>1.9140000000000001E-2</v>
      </c>
      <c r="E36">
        <v>2.8570000000000002E-2</v>
      </c>
      <c r="F36">
        <v>3.9190000000000003E-2</v>
      </c>
      <c r="G36">
        <v>4.9919999999999999E-2</v>
      </c>
      <c r="H36">
        <v>6.0760000000000002E-2</v>
      </c>
      <c r="I36">
        <v>7.1709999999999996E-2</v>
      </c>
      <c r="J36">
        <v>8.2780000000000006E-2</v>
      </c>
      <c r="K36" t="s">
        <v>2024</v>
      </c>
      <c r="L36" t="s">
        <v>285</v>
      </c>
      <c r="M36" t="s">
        <v>656</v>
      </c>
      <c r="N36" t="s">
        <v>725</v>
      </c>
      <c r="O36">
        <v>9.3960000000000002E-2</v>
      </c>
      <c r="P36">
        <v>0.10525</v>
      </c>
    </row>
    <row r="37" spans="1:16">
      <c r="A37">
        <v>760841</v>
      </c>
      <c r="B37" t="s">
        <v>726</v>
      </c>
      <c r="C37">
        <v>1.086E-2</v>
      </c>
      <c r="D37">
        <v>1.9140000000000001E-2</v>
      </c>
      <c r="E37">
        <v>2.8570000000000002E-2</v>
      </c>
      <c r="F37">
        <v>3.9190000000000003E-2</v>
      </c>
      <c r="G37">
        <v>4.9919999999999999E-2</v>
      </c>
      <c r="H37">
        <v>6.0760000000000002E-2</v>
      </c>
      <c r="I37">
        <v>7.1709999999999996E-2</v>
      </c>
      <c r="J37">
        <v>8.2780000000000006E-2</v>
      </c>
      <c r="K37" t="s">
        <v>2025</v>
      </c>
      <c r="L37" t="s">
        <v>285</v>
      </c>
      <c r="M37" t="s">
        <v>656</v>
      </c>
      <c r="N37" t="s">
        <v>727</v>
      </c>
      <c r="O37">
        <v>9.3960000000000002E-2</v>
      </c>
      <c r="P37">
        <v>0.10525</v>
      </c>
    </row>
    <row r="38" spans="1:16">
      <c r="A38">
        <v>653874</v>
      </c>
      <c r="B38" t="s">
        <v>728</v>
      </c>
      <c r="C38">
        <v>1.086E-2</v>
      </c>
      <c r="D38">
        <v>1.9140000000000001E-2</v>
      </c>
      <c r="E38">
        <v>2.8570000000000002E-2</v>
      </c>
      <c r="F38">
        <v>3.9190000000000003E-2</v>
      </c>
      <c r="G38">
        <v>4.9919999999999999E-2</v>
      </c>
      <c r="H38">
        <v>6.0760000000000002E-2</v>
      </c>
      <c r="I38">
        <v>7.1709999999999996E-2</v>
      </c>
      <c r="J38">
        <v>8.2780000000000006E-2</v>
      </c>
      <c r="K38" t="s">
        <v>2026</v>
      </c>
      <c r="L38" t="s">
        <v>285</v>
      </c>
      <c r="M38" t="s">
        <v>656</v>
      </c>
      <c r="N38" t="s">
        <v>729</v>
      </c>
      <c r="O38">
        <v>9.3960000000000002E-2</v>
      </c>
      <c r="P38">
        <v>0.10525</v>
      </c>
    </row>
    <row r="39" spans="1:16">
      <c r="A39">
        <v>643810</v>
      </c>
      <c r="B39" t="s">
        <v>730</v>
      </c>
      <c r="C39">
        <v>1.086E-2</v>
      </c>
      <c r="D39">
        <v>1.9140000000000001E-2</v>
      </c>
      <c r="E39">
        <v>2.8570000000000002E-2</v>
      </c>
      <c r="F39">
        <v>3.9190000000000003E-2</v>
      </c>
      <c r="G39">
        <v>4.9919999999999999E-2</v>
      </c>
      <c r="H39">
        <v>6.0760000000000002E-2</v>
      </c>
      <c r="I39">
        <v>7.1709999999999996E-2</v>
      </c>
      <c r="J39">
        <v>8.2780000000000006E-2</v>
      </c>
      <c r="K39" t="s">
        <v>2027</v>
      </c>
      <c r="L39" t="s">
        <v>285</v>
      </c>
      <c r="M39" t="s">
        <v>656</v>
      </c>
      <c r="N39" t="s">
        <v>731</v>
      </c>
      <c r="O39">
        <v>9.3960000000000002E-2</v>
      </c>
      <c r="P39">
        <v>0.10525</v>
      </c>
    </row>
    <row r="40" spans="1:16">
      <c r="A40">
        <v>653872</v>
      </c>
      <c r="B40" t="s">
        <v>732</v>
      </c>
      <c r="C40">
        <v>1.086E-2</v>
      </c>
      <c r="D40">
        <v>1.9140000000000001E-2</v>
      </c>
      <c r="E40">
        <v>2.8570000000000002E-2</v>
      </c>
      <c r="F40">
        <v>3.9190000000000003E-2</v>
      </c>
      <c r="G40">
        <v>4.9919999999999999E-2</v>
      </c>
      <c r="H40">
        <v>6.0760000000000002E-2</v>
      </c>
      <c r="I40">
        <v>7.1709999999999996E-2</v>
      </c>
      <c r="J40">
        <v>8.2780000000000006E-2</v>
      </c>
      <c r="K40" t="s">
        <v>2028</v>
      </c>
      <c r="L40" t="s">
        <v>285</v>
      </c>
      <c r="M40" t="s">
        <v>656</v>
      </c>
      <c r="N40" t="s">
        <v>733</v>
      </c>
      <c r="O40">
        <v>9.3960000000000002E-2</v>
      </c>
      <c r="P40">
        <v>0.10525</v>
      </c>
    </row>
    <row r="41" spans="1:16">
      <c r="A41">
        <v>653875</v>
      </c>
      <c r="B41" t="s">
        <v>734</v>
      </c>
      <c r="C41">
        <v>1.086E-2</v>
      </c>
      <c r="D41">
        <v>1.9140000000000001E-2</v>
      </c>
      <c r="E41">
        <v>2.8570000000000002E-2</v>
      </c>
      <c r="F41">
        <v>3.9190000000000003E-2</v>
      </c>
      <c r="G41">
        <v>4.9919999999999999E-2</v>
      </c>
      <c r="H41">
        <v>6.0760000000000002E-2</v>
      </c>
      <c r="I41">
        <v>7.1709999999999996E-2</v>
      </c>
      <c r="J41">
        <v>8.2780000000000006E-2</v>
      </c>
      <c r="K41" t="s">
        <v>2029</v>
      </c>
      <c r="L41" t="s">
        <v>285</v>
      </c>
      <c r="M41" t="s">
        <v>656</v>
      </c>
      <c r="N41" t="s">
        <v>735</v>
      </c>
      <c r="O41">
        <v>9.3960000000000002E-2</v>
      </c>
      <c r="P41">
        <v>0.10525</v>
      </c>
    </row>
    <row r="42" spans="1:16">
      <c r="A42">
        <v>643811</v>
      </c>
      <c r="B42" t="s">
        <v>736</v>
      </c>
      <c r="C42">
        <v>1.086E-2</v>
      </c>
      <c r="D42">
        <v>1.9140000000000001E-2</v>
      </c>
      <c r="E42">
        <v>2.8570000000000002E-2</v>
      </c>
      <c r="F42">
        <v>3.9190000000000003E-2</v>
      </c>
      <c r="G42">
        <v>4.9919999999999999E-2</v>
      </c>
      <c r="H42">
        <v>6.0760000000000002E-2</v>
      </c>
      <c r="I42">
        <v>7.1709999999999996E-2</v>
      </c>
      <c r="J42">
        <v>8.2780000000000006E-2</v>
      </c>
      <c r="K42" t="s">
        <v>2030</v>
      </c>
      <c r="L42" t="s">
        <v>285</v>
      </c>
      <c r="M42" t="s">
        <v>656</v>
      </c>
      <c r="N42" t="s">
        <v>737</v>
      </c>
      <c r="O42">
        <v>9.3960000000000002E-2</v>
      </c>
      <c r="P42">
        <v>0.10525</v>
      </c>
    </row>
    <row r="43" spans="1:16">
      <c r="A43">
        <v>653873</v>
      </c>
      <c r="B43" t="s">
        <v>738</v>
      </c>
      <c r="C43">
        <v>1.086E-2</v>
      </c>
      <c r="D43">
        <v>1.9140000000000001E-2</v>
      </c>
      <c r="E43">
        <v>2.8570000000000002E-2</v>
      </c>
      <c r="F43">
        <v>3.9190000000000003E-2</v>
      </c>
      <c r="G43">
        <v>4.9919999999999999E-2</v>
      </c>
      <c r="H43">
        <v>6.0760000000000002E-2</v>
      </c>
      <c r="I43">
        <v>7.1709999999999996E-2</v>
      </c>
      <c r="J43">
        <v>8.2780000000000006E-2</v>
      </c>
      <c r="K43" t="s">
        <v>2031</v>
      </c>
      <c r="L43" t="s">
        <v>285</v>
      </c>
      <c r="M43" t="s">
        <v>656</v>
      </c>
      <c r="N43" t="s">
        <v>739</v>
      </c>
      <c r="O43">
        <v>9.3960000000000002E-2</v>
      </c>
      <c r="P43">
        <v>0.10525</v>
      </c>
    </row>
    <row r="44" spans="1:16">
      <c r="A44">
        <v>715926</v>
      </c>
      <c r="B44" t="s">
        <v>740</v>
      </c>
      <c r="C44">
        <v>1.086E-2</v>
      </c>
      <c r="D44">
        <v>1.9140000000000001E-2</v>
      </c>
      <c r="E44">
        <v>2.8570000000000002E-2</v>
      </c>
      <c r="F44">
        <v>3.9190000000000003E-2</v>
      </c>
      <c r="G44">
        <v>4.9919999999999999E-2</v>
      </c>
      <c r="H44">
        <v>6.0760000000000002E-2</v>
      </c>
      <c r="I44">
        <v>7.1709999999999996E-2</v>
      </c>
      <c r="J44">
        <v>8.2780000000000006E-2</v>
      </c>
      <c r="K44" t="s">
        <v>2032</v>
      </c>
      <c r="L44" t="s">
        <v>285</v>
      </c>
      <c r="M44" t="s">
        <v>656</v>
      </c>
      <c r="N44" t="s">
        <v>741</v>
      </c>
      <c r="O44">
        <v>9.3960000000000002E-2</v>
      </c>
      <c r="P44">
        <v>0.10525</v>
      </c>
    </row>
    <row r="45" spans="1:16">
      <c r="A45">
        <v>715927</v>
      </c>
      <c r="B45" t="s">
        <v>742</v>
      </c>
      <c r="C45">
        <v>1.086E-2</v>
      </c>
      <c r="D45">
        <v>1.9140000000000001E-2</v>
      </c>
      <c r="E45">
        <v>2.8570000000000002E-2</v>
      </c>
      <c r="F45">
        <v>3.9190000000000003E-2</v>
      </c>
      <c r="G45">
        <v>4.9919999999999999E-2</v>
      </c>
      <c r="H45">
        <v>6.0760000000000002E-2</v>
      </c>
      <c r="I45">
        <v>7.1709999999999996E-2</v>
      </c>
      <c r="J45">
        <v>8.2780000000000006E-2</v>
      </c>
      <c r="K45" t="s">
        <v>2033</v>
      </c>
      <c r="L45" t="s">
        <v>285</v>
      </c>
      <c r="M45" t="s">
        <v>656</v>
      </c>
      <c r="N45" t="s">
        <v>743</v>
      </c>
      <c r="O45">
        <v>9.3960000000000002E-2</v>
      </c>
      <c r="P45">
        <v>0.10525</v>
      </c>
    </row>
    <row r="46" spans="1:16">
      <c r="A46">
        <v>715928</v>
      </c>
      <c r="B46" t="s">
        <v>744</v>
      </c>
      <c r="C46">
        <v>1.086E-2</v>
      </c>
      <c r="D46">
        <v>1.9140000000000001E-2</v>
      </c>
      <c r="E46">
        <v>2.8570000000000002E-2</v>
      </c>
      <c r="F46">
        <v>3.9190000000000003E-2</v>
      </c>
      <c r="G46">
        <v>4.9919999999999999E-2</v>
      </c>
      <c r="H46">
        <v>6.0760000000000002E-2</v>
      </c>
      <c r="I46">
        <v>7.1709999999999996E-2</v>
      </c>
      <c r="J46">
        <v>8.2780000000000006E-2</v>
      </c>
      <c r="K46" t="s">
        <v>2034</v>
      </c>
      <c r="L46" t="s">
        <v>285</v>
      </c>
      <c r="M46" t="s">
        <v>656</v>
      </c>
      <c r="N46" t="s">
        <v>745</v>
      </c>
      <c r="O46">
        <v>9.3960000000000002E-2</v>
      </c>
      <c r="P46">
        <v>0.10525</v>
      </c>
    </row>
    <row r="47" spans="1:16">
      <c r="A47">
        <v>715929</v>
      </c>
      <c r="B47" t="s">
        <v>746</v>
      </c>
      <c r="C47">
        <v>1.086E-2</v>
      </c>
      <c r="D47">
        <v>1.9140000000000001E-2</v>
      </c>
      <c r="E47">
        <v>2.8570000000000002E-2</v>
      </c>
      <c r="F47">
        <v>3.9190000000000003E-2</v>
      </c>
      <c r="G47">
        <v>4.9919999999999999E-2</v>
      </c>
      <c r="H47">
        <v>6.0760000000000002E-2</v>
      </c>
      <c r="I47">
        <v>7.1709999999999996E-2</v>
      </c>
      <c r="J47">
        <v>8.2780000000000006E-2</v>
      </c>
      <c r="K47" t="s">
        <v>2035</v>
      </c>
      <c r="L47" t="s">
        <v>285</v>
      </c>
      <c r="M47" t="s">
        <v>656</v>
      </c>
      <c r="N47" t="s">
        <v>747</v>
      </c>
      <c r="O47">
        <v>9.3960000000000002E-2</v>
      </c>
      <c r="P47">
        <v>0.10525</v>
      </c>
    </row>
    <row r="48" spans="1:16">
      <c r="A48">
        <v>715930</v>
      </c>
      <c r="B48" t="s">
        <v>748</v>
      </c>
      <c r="C48">
        <v>1.086E-2</v>
      </c>
      <c r="D48">
        <v>1.9140000000000001E-2</v>
      </c>
      <c r="E48">
        <v>2.8570000000000002E-2</v>
      </c>
      <c r="F48">
        <v>3.9190000000000003E-2</v>
      </c>
      <c r="G48">
        <v>4.9919999999999999E-2</v>
      </c>
      <c r="H48">
        <v>6.0760000000000002E-2</v>
      </c>
      <c r="I48">
        <v>7.1709999999999996E-2</v>
      </c>
      <c r="J48">
        <v>8.2780000000000006E-2</v>
      </c>
      <c r="K48" t="s">
        <v>2036</v>
      </c>
      <c r="L48" t="s">
        <v>285</v>
      </c>
      <c r="M48" t="s">
        <v>656</v>
      </c>
      <c r="N48" t="s">
        <v>749</v>
      </c>
      <c r="O48">
        <v>9.3960000000000002E-2</v>
      </c>
      <c r="P48">
        <v>0.10525</v>
      </c>
    </row>
    <row r="49" spans="1:16">
      <c r="A49">
        <v>715931</v>
      </c>
      <c r="B49" t="s">
        <v>750</v>
      </c>
      <c r="C49">
        <v>1.086E-2</v>
      </c>
      <c r="D49">
        <v>1.9140000000000001E-2</v>
      </c>
      <c r="E49">
        <v>2.8570000000000002E-2</v>
      </c>
      <c r="F49">
        <v>3.9190000000000003E-2</v>
      </c>
      <c r="G49">
        <v>4.9919999999999999E-2</v>
      </c>
      <c r="H49">
        <v>6.0760000000000002E-2</v>
      </c>
      <c r="I49">
        <v>7.1709999999999996E-2</v>
      </c>
      <c r="J49">
        <v>8.2780000000000006E-2</v>
      </c>
      <c r="K49" t="s">
        <v>2037</v>
      </c>
      <c r="L49" t="s">
        <v>285</v>
      </c>
      <c r="M49" t="s">
        <v>656</v>
      </c>
      <c r="N49" t="s">
        <v>751</v>
      </c>
      <c r="O49">
        <v>9.3960000000000002E-2</v>
      </c>
      <c r="P49">
        <v>0.10525</v>
      </c>
    </row>
    <row r="50" spans="1:16">
      <c r="A50">
        <v>715932</v>
      </c>
      <c r="B50" t="s">
        <v>752</v>
      </c>
      <c r="C50">
        <v>1.086E-2</v>
      </c>
      <c r="D50">
        <v>1.9140000000000001E-2</v>
      </c>
      <c r="E50">
        <v>2.8570000000000002E-2</v>
      </c>
      <c r="F50">
        <v>3.9190000000000003E-2</v>
      </c>
      <c r="G50">
        <v>4.9919999999999999E-2</v>
      </c>
      <c r="H50">
        <v>6.0760000000000002E-2</v>
      </c>
      <c r="I50">
        <v>7.1709999999999996E-2</v>
      </c>
      <c r="J50">
        <v>8.2780000000000006E-2</v>
      </c>
      <c r="K50" t="s">
        <v>2038</v>
      </c>
      <c r="L50" t="s">
        <v>285</v>
      </c>
      <c r="M50" t="s">
        <v>656</v>
      </c>
      <c r="N50" t="s">
        <v>753</v>
      </c>
      <c r="O50">
        <v>9.3960000000000002E-2</v>
      </c>
      <c r="P50">
        <v>0.10525</v>
      </c>
    </row>
    <row r="51" spans="1:16">
      <c r="A51">
        <v>715933</v>
      </c>
      <c r="B51" t="s">
        <v>754</v>
      </c>
      <c r="C51">
        <v>1.086E-2</v>
      </c>
      <c r="D51">
        <v>1.9140000000000001E-2</v>
      </c>
      <c r="E51">
        <v>2.8570000000000002E-2</v>
      </c>
      <c r="F51">
        <v>3.9190000000000003E-2</v>
      </c>
      <c r="G51">
        <v>4.9919999999999999E-2</v>
      </c>
      <c r="H51">
        <v>6.0760000000000002E-2</v>
      </c>
      <c r="I51">
        <v>7.1709999999999996E-2</v>
      </c>
      <c r="J51">
        <v>8.2780000000000006E-2</v>
      </c>
      <c r="K51" t="s">
        <v>2039</v>
      </c>
      <c r="L51" t="s">
        <v>285</v>
      </c>
      <c r="M51" t="s">
        <v>656</v>
      </c>
      <c r="N51" t="s">
        <v>755</v>
      </c>
      <c r="O51">
        <v>9.3960000000000002E-2</v>
      </c>
      <c r="P51">
        <v>0.10525</v>
      </c>
    </row>
    <row r="52" spans="1:16">
      <c r="A52">
        <v>715934</v>
      </c>
      <c r="B52" t="s">
        <v>756</v>
      </c>
      <c r="C52">
        <v>1.086E-2</v>
      </c>
      <c r="D52">
        <v>1.9140000000000001E-2</v>
      </c>
      <c r="E52">
        <v>2.8570000000000002E-2</v>
      </c>
      <c r="F52">
        <v>3.9190000000000003E-2</v>
      </c>
      <c r="G52">
        <v>4.9919999999999999E-2</v>
      </c>
      <c r="H52">
        <v>6.0760000000000002E-2</v>
      </c>
      <c r="I52">
        <v>7.1709999999999996E-2</v>
      </c>
      <c r="J52">
        <v>8.2780000000000006E-2</v>
      </c>
      <c r="K52" t="s">
        <v>2040</v>
      </c>
      <c r="L52" t="s">
        <v>285</v>
      </c>
      <c r="M52" t="s">
        <v>656</v>
      </c>
      <c r="N52" t="s">
        <v>757</v>
      </c>
      <c r="O52">
        <v>9.3960000000000002E-2</v>
      </c>
      <c r="P52">
        <v>0.10525</v>
      </c>
    </row>
    <row r="53" spans="1:16">
      <c r="A53">
        <v>715935</v>
      </c>
      <c r="B53" t="s">
        <v>758</v>
      </c>
      <c r="C53">
        <v>1.086E-2</v>
      </c>
      <c r="D53">
        <v>1.9140000000000001E-2</v>
      </c>
      <c r="E53">
        <v>2.8570000000000002E-2</v>
      </c>
      <c r="F53">
        <v>3.9190000000000003E-2</v>
      </c>
      <c r="G53">
        <v>4.9919999999999999E-2</v>
      </c>
      <c r="H53">
        <v>6.0760000000000002E-2</v>
      </c>
      <c r="I53">
        <v>7.1709999999999996E-2</v>
      </c>
      <c r="J53">
        <v>8.2780000000000006E-2</v>
      </c>
      <c r="K53" t="s">
        <v>2041</v>
      </c>
      <c r="L53" t="s">
        <v>285</v>
      </c>
      <c r="M53" t="s">
        <v>656</v>
      </c>
      <c r="N53" t="s">
        <v>759</v>
      </c>
      <c r="O53">
        <v>9.3960000000000002E-2</v>
      </c>
      <c r="P53">
        <v>0.10525</v>
      </c>
    </row>
    <row r="54" spans="1:16">
      <c r="A54">
        <v>715936</v>
      </c>
      <c r="B54" t="s">
        <v>760</v>
      </c>
      <c r="C54">
        <v>1.086E-2</v>
      </c>
      <c r="D54">
        <v>1.9140000000000001E-2</v>
      </c>
      <c r="E54">
        <v>2.8570000000000002E-2</v>
      </c>
      <c r="F54">
        <v>3.9190000000000003E-2</v>
      </c>
      <c r="G54">
        <v>4.9919999999999999E-2</v>
      </c>
      <c r="H54">
        <v>6.0760000000000002E-2</v>
      </c>
      <c r="I54">
        <v>7.1709999999999996E-2</v>
      </c>
      <c r="J54">
        <v>8.2780000000000006E-2</v>
      </c>
      <c r="K54" t="s">
        <v>2042</v>
      </c>
      <c r="L54" t="s">
        <v>285</v>
      </c>
      <c r="M54" t="s">
        <v>656</v>
      </c>
      <c r="N54" t="s">
        <v>761</v>
      </c>
      <c r="O54">
        <v>9.3960000000000002E-2</v>
      </c>
      <c r="P54">
        <v>0.10525</v>
      </c>
    </row>
    <row r="55" spans="1:16">
      <c r="A55">
        <v>715937</v>
      </c>
      <c r="B55" t="s">
        <v>762</v>
      </c>
      <c r="C55">
        <v>1.086E-2</v>
      </c>
      <c r="D55">
        <v>1.9140000000000001E-2</v>
      </c>
      <c r="E55">
        <v>2.8570000000000002E-2</v>
      </c>
      <c r="F55">
        <v>3.9190000000000003E-2</v>
      </c>
      <c r="G55">
        <v>4.9919999999999999E-2</v>
      </c>
      <c r="H55">
        <v>6.0760000000000002E-2</v>
      </c>
      <c r="I55">
        <v>7.1709999999999996E-2</v>
      </c>
      <c r="J55">
        <v>8.2780000000000006E-2</v>
      </c>
      <c r="K55" t="s">
        <v>2043</v>
      </c>
      <c r="L55" t="s">
        <v>285</v>
      </c>
      <c r="M55" t="s">
        <v>656</v>
      </c>
      <c r="N55" t="s">
        <v>763</v>
      </c>
      <c r="O55">
        <v>9.3960000000000002E-2</v>
      </c>
      <c r="P55">
        <v>0.10525</v>
      </c>
    </row>
    <row r="56" spans="1:16">
      <c r="A56">
        <v>715938</v>
      </c>
      <c r="B56" t="s">
        <v>764</v>
      </c>
      <c r="C56">
        <v>1.086E-2</v>
      </c>
      <c r="D56">
        <v>1.9140000000000001E-2</v>
      </c>
      <c r="E56">
        <v>2.8570000000000002E-2</v>
      </c>
      <c r="F56">
        <v>3.9190000000000003E-2</v>
      </c>
      <c r="G56">
        <v>4.9919999999999999E-2</v>
      </c>
      <c r="H56">
        <v>6.0760000000000002E-2</v>
      </c>
      <c r="I56">
        <v>7.1709999999999996E-2</v>
      </c>
      <c r="J56">
        <v>8.2780000000000006E-2</v>
      </c>
      <c r="K56" t="s">
        <v>2044</v>
      </c>
      <c r="L56" t="s">
        <v>285</v>
      </c>
      <c r="M56" t="s">
        <v>656</v>
      </c>
      <c r="N56" t="s">
        <v>765</v>
      </c>
      <c r="O56">
        <v>9.3960000000000002E-2</v>
      </c>
      <c r="P56">
        <v>0.10525</v>
      </c>
    </row>
    <row r="57" spans="1:16">
      <c r="A57">
        <v>715939</v>
      </c>
      <c r="B57" t="s">
        <v>766</v>
      </c>
      <c r="C57">
        <v>1.086E-2</v>
      </c>
      <c r="D57">
        <v>1.9140000000000001E-2</v>
      </c>
      <c r="E57">
        <v>2.8570000000000002E-2</v>
      </c>
      <c r="F57">
        <v>3.9190000000000003E-2</v>
      </c>
      <c r="G57">
        <v>4.9919999999999999E-2</v>
      </c>
      <c r="H57">
        <v>6.0760000000000002E-2</v>
      </c>
      <c r="I57">
        <v>7.1709999999999996E-2</v>
      </c>
      <c r="J57">
        <v>8.2780000000000006E-2</v>
      </c>
      <c r="K57" t="s">
        <v>2045</v>
      </c>
      <c r="L57" t="s">
        <v>285</v>
      </c>
      <c r="M57" t="s">
        <v>656</v>
      </c>
      <c r="N57" t="s">
        <v>767</v>
      </c>
      <c r="O57">
        <v>9.3960000000000002E-2</v>
      </c>
      <c r="P57">
        <v>0.10525</v>
      </c>
    </row>
    <row r="58" spans="1:16">
      <c r="A58">
        <v>715940</v>
      </c>
      <c r="B58" t="s">
        <v>768</v>
      </c>
      <c r="C58">
        <v>1.086E-2</v>
      </c>
      <c r="D58">
        <v>1.9140000000000001E-2</v>
      </c>
      <c r="E58">
        <v>2.8570000000000002E-2</v>
      </c>
      <c r="F58">
        <v>3.9190000000000003E-2</v>
      </c>
      <c r="G58">
        <v>4.9919999999999999E-2</v>
      </c>
      <c r="H58">
        <v>6.0760000000000002E-2</v>
      </c>
      <c r="I58">
        <v>7.1709999999999996E-2</v>
      </c>
      <c r="J58">
        <v>8.2780000000000006E-2</v>
      </c>
      <c r="K58" t="s">
        <v>2046</v>
      </c>
      <c r="L58" t="s">
        <v>285</v>
      </c>
      <c r="M58" t="s">
        <v>656</v>
      </c>
      <c r="N58" t="s">
        <v>769</v>
      </c>
      <c r="O58">
        <v>9.3960000000000002E-2</v>
      </c>
      <c r="P58">
        <v>0.10525</v>
      </c>
    </row>
    <row r="59" spans="1:16">
      <c r="A59">
        <v>715941</v>
      </c>
      <c r="B59" t="s">
        <v>770</v>
      </c>
      <c r="C59">
        <v>1.086E-2</v>
      </c>
      <c r="D59">
        <v>1.9140000000000001E-2</v>
      </c>
      <c r="E59">
        <v>2.8570000000000002E-2</v>
      </c>
      <c r="F59">
        <v>3.9190000000000003E-2</v>
      </c>
      <c r="G59">
        <v>4.9919999999999999E-2</v>
      </c>
      <c r="H59">
        <v>6.0760000000000002E-2</v>
      </c>
      <c r="I59">
        <v>7.1709999999999996E-2</v>
      </c>
      <c r="J59">
        <v>8.2780000000000006E-2</v>
      </c>
      <c r="K59" t="s">
        <v>2047</v>
      </c>
      <c r="L59" t="s">
        <v>285</v>
      </c>
      <c r="M59" t="s">
        <v>656</v>
      </c>
      <c r="N59" t="s">
        <v>771</v>
      </c>
      <c r="O59">
        <v>9.3960000000000002E-2</v>
      </c>
      <c r="P59">
        <v>0.10525</v>
      </c>
    </row>
    <row r="60" spans="1:16">
      <c r="A60">
        <v>715942</v>
      </c>
      <c r="B60" t="s">
        <v>772</v>
      </c>
      <c r="C60">
        <v>1.086E-2</v>
      </c>
      <c r="D60">
        <v>1.9140000000000001E-2</v>
      </c>
      <c r="E60">
        <v>2.8570000000000002E-2</v>
      </c>
      <c r="F60">
        <v>3.9190000000000003E-2</v>
      </c>
      <c r="G60">
        <v>4.9919999999999999E-2</v>
      </c>
      <c r="H60">
        <v>6.0760000000000002E-2</v>
      </c>
      <c r="I60">
        <v>7.1709999999999996E-2</v>
      </c>
      <c r="J60">
        <v>8.2780000000000006E-2</v>
      </c>
      <c r="K60" t="s">
        <v>2048</v>
      </c>
      <c r="L60" t="s">
        <v>285</v>
      </c>
      <c r="M60" t="s">
        <v>656</v>
      </c>
      <c r="N60" t="s">
        <v>773</v>
      </c>
      <c r="O60">
        <v>9.3960000000000002E-2</v>
      </c>
      <c r="P60">
        <v>0.10525</v>
      </c>
    </row>
    <row r="61" spans="1:16">
      <c r="A61">
        <v>715943</v>
      </c>
      <c r="B61" t="s">
        <v>774</v>
      </c>
      <c r="C61">
        <v>1.086E-2</v>
      </c>
      <c r="D61">
        <v>1.9140000000000001E-2</v>
      </c>
      <c r="E61">
        <v>2.8570000000000002E-2</v>
      </c>
      <c r="F61">
        <v>3.9190000000000003E-2</v>
      </c>
      <c r="G61">
        <v>4.9919999999999999E-2</v>
      </c>
      <c r="H61">
        <v>6.0760000000000002E-2</v>
      </c>
      <c r="I61">
        <v>7.1709999999999996E-2</v>
      </c>
      <c r="J61">
        <v>8.2780000000000006E-2</v>
      </c>
      <c r="K61" t="s">
        <v>2049</v>
      </c>
      <c r="L61" t="s">
        <v>285</v>
      </c>
      <c r="M61" t="s">
        <v>656</v>
      </c>
      <c r="N61" t="s">
        <v>775</v>
      </c>
      <c r="O61">
        <v>9.3960000000000002E-2</v>
      </c>
      <c r="P61">
        <v>0.10525</v>
      </c>
    </row>
    <row r="62" spans="1:16">
      <c r="A62">
        <v>715944</v>
      </c>
      <c r="B62" t="s">
        <v>776</v>
      </c>
      <c r="C62">
        <v>1.086E-2</v>
      </c>
      <c r="D62">
        <v>1.9140000000000001E-2</v>
      </c>
      <c r="E62">
        <v>2.8570000000000002E-2</v>
      </c>
      <c r="F62">
        <v>3.9190000000000003E-2</v>
      </c>
      <c r="G62">
        <v>4.9919999999999999E-2</v>
      </c>
      <c r="H62">
        <v>6.0760000000000002E-2</v>
      </c>
      <c r="I62">
        <v>7.1709999999999996E-2</v>
      </c>
      <c r="J62">
        <v>8.2780000000000006E-2</v>
      </c>
      <c r="K62" t="s">
        <v>2050</v>
      </c>
      <c r="L62" t="s">
        <v>285</v>
      </c>
      <c r="M62" t="s">
        <v>656</v>
      </c>
      <c r="N62" t="s">
        <v>777</v>
      </c>
      <c r="O62">
        <v>9.3960000000000002E-2</v>
      </c>
      <c r="P62">
        <v>0.10525</v>
      </c>
    </row>
    <row r="63" spans="1:16">
      <c r="A63">
        <v>715960</v>
      </c>
      <c r="B63" t="s">
        <v>778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 t="s">
        <v>2051</v>
      </c>
      <c r="L63" t="s">
        <v>285</v>
      </c>
      <c r="M63" t="s">
        <v>779</v>
      </c>
      <c r="N63" t="s">
        <v>657</v>
      </c>
      <c r="O63">
        <v>0</v>
      </c>
      <c r="P63">
        <v>0</v>
      </c>
    </row>
    <row r="64" spans="1:16">
      <c r="A64">
        <v>715961</v>
      </c>
      <c r="B64" t="s">
        <v>780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 t="s">
        <v>2052</v>
      </c>
      <c r="L64" t="s">
        <v>285</v>
      </c>
      <c r="M64" t="s">
        <v>779</v>
      </c>
      <c r="N64" t="s">
        <v>659</v>
      </c>
      <c r="O64">
        <v>0</v>
      </c>
      <c r="P64">
        <v>0</v>
      </c>
    </row>
    <row r="65" spans="1:16">
      <c r="A65">
        <v>715962</v>
      </c>
      <c r="B65" t="s">
        <v>781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 t="s">
        <v>2053</v>
      </c>
      <c r="L65" t="s">
        <v>285</v>
      </c>
      <c r="M65" t="s">
        <v>779</v>
      </c>
      <c r="N65" t="s">
        <v>661</v>
      </c>
      <c r="O65">
        <v>0</v>
      </c>
      <c r="P65">
        <v>0</v>
      </c>
    </row>
    <row r="66" spans="1:16">
      <c r="A66">
        <v>715963</v>
      </c>
      <c r="B66" t="s">
        <v>782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 t="s">
        <v>2054</v>
      </c>
      <c r="L66" t="s">
        <v>285</v>
      </c>
      <c r="M66" t="s">
        <v>779</v>
      </c>
      <c r="N66" t="s">
        <v>663</v>
      </c>
      <c r="O66">
        <v>0</v>
      </c>
      <c r="P66">
        <v>0</v>
      </c>
    </row>
    <row r="67" spans="1:16">
      <c r="A67">
        <v>715964</v>
      </c>
      <c r="B67" t="s">
        <v>783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 t="s">
        <v>2055</v>
      </c>
      <c r="L67" t="s">
        <v>285</v>
      </c>
      <c r="M67" t="s">
        <v>779</v>
      </c>
      <c r="N67" t="s">
        <v>665</v>
      </c>
      <c r="O67">
        <v>0</v>
      </c>
      <c r="P67">
        <v>0</v>
      </c>
    </row>
    <row r="68" spans="1:16">
      <c r="A68">
        <v>715965</v>
      </c>
      <c r="B68" t="s">
        <v>784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 t="s">
        <v>2056</v>
      </c>
      <c r="L68" t="s">
        <v>285</v>
      </c>
      <c r="M68" t="s">
        <v>779</v>
      </c>
      <c r="N68" t="s">
        <v>667</v>
      </c>
      <c r="O68">
        <v>0</v>
      </c>
      <c r="P68">
        <v>0</v>
      </c>
    </row>
    <row r="69" spans="1:16">
      <c r="A69">
        <v>715966</v>
      </c>
      <c r="B69" t="s">
        <v>785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 t="s">
        <v>2057</v>
      </c>
      <c r="L69" t="s">
        <v>285</v>
      </c>
      <c r="M69" t="s">
        <v>779</v>
      </c>
      <c r="N69" t="s">
        <v>669</v>
      </c>
      <c r="O69">
        <v>0</v>
      </c>
      <c r="P69">
        <v>0</v>
      </c>
    </row>
    <row r="70" spans="1:16">
      <c r="A70">
        <v>715967</v>
      </c>
      <c r="B70" t="s">
        <v>786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 t="s">
        <v>2058</v>
      </c>
      <c r="L70" t="s">
        <v>285</v>
      </c>
      <c r="M70" t="s">
        <v>779</v>
      </c>
      <c r="N70" t="s">
        <v>671</v>
      </c>
      <c r="O70">
        <v>0</v>
      </c>
      <c r="P70">
        <v>0</v>
      </c>
    </row>
    <row r="71" spans="1:16">
      <c r="A71">
        <v>715968</v>
      </c>
      <c r="B71" t="s">
        <v>787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 t="s">
        <v>2059</v>
      </c>
      <c r="L71" t="s">
        <v>285</v>
      </c>
      <c r="M71" t="s">
        <v>779</v>
      </c>
      <c r="N71" t="s">
        <v>673</v>
      </c>
      <c r="O71">
        <v>0</v>
      </c>
      <c r="P71">
        <v>0</v>
      </c>
    </row>
    <row r="72" spans="1:16">
      <c r="A72">
        <v>715969</v>
      </c>
      <c r="B72" t="s">
        <v>788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 t="s">
        <v>2060</v>
      </c>
      <c r="L72" t="s">
        <v>285</v>
      </c>
      <c r="M72" t="s">
        <v>779</v>
      </c>
      <c r="N72" t="s">
        <v>675</v>
      </c>
      <c r="O72">
        <v>0</v>
      </c>
      <c r="P72">
        <v>0</v>
      </c>
    </row>
    <row r="73" spans="1:16">
      <c r="A73">
        <v>715970</v>
      </c>
      <c r="B73" t="s">
        <v>789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 t="s">
        <v>2061</v>
      </c>
      <c r="L73" t="s">
        <v>285</v>
      </c>
      <c r="M73" t="s">
        <v>779</v>
      </c>
      <c r="N73" t="s">
        <v>677</v>
      </c>
      <c r="O73">
        <v>0</v>
      </c>
      <c r="P73">
        <v>0</v>
      </c>
    </row>
    <row r="74" spans="1:16">
      <c r="A74">
        <v>643812</v>
      </c>
      <c r="B74" t="s">
        <v>790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t="s">
        <v>2062</v>
      </c>
      <c r="L74" t="s">
        <v>285</v>
      </c>
      <c r="M74" t="s">
        <v>779</v>
      </c>
      <c r="N74" t="s">
        <v>681</v>
      </c>
      <c r="O74">
        <v>0</v>
      </c>
      <c r="P74">
        <v>0</v>
      </c>
    </row>
    <row r="75" spans="1:16">
      <c r="A75">
        <v>643813</v>
      </c>
      <c r="B75" t="s">
        <v>791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t="s">
        <v>2063</v>
      </c>
      <c r="L75" t="s">
        <v>285</v>
      </c>
      <c r="M75" t="s">
        <v>779</v>
      </c>
      <c r="N75" t="s">
        <v>683</v>
      </c>
      <c r="O75">
        <v>0</v>
      </c>
      <c r="P75">
        <v>0</v>
      </c>
    </row>
    <row r="76" spans="1:16">
      <c r="A76">
        <v>760964</v>
      </c>
      <c r="B76" t="s">
        <v>792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 t="s">
        <v>2064</v>
      </c>
      <c r="L76" t="s">
        <v>285</v>
      </c>
      <c r="M76" t="s">
        <v>779</v>
      </c>
      <c r="N76" t="s">
        <v>685</v>
      </c>
      <c r="O76">
        <v>0</v>
      </c>
      <c r="P76">
        <v>0</v>
      </c>
    </row>
    <row r="77" spans="1:16">
      <c r="A77">
        <v>715995</v>
      </c>
      <c r="B77" t="s">
        <v>793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t="s">
        <v>2065</v>
      </c>
      <c r="L77" t="s">
        <v>285</v>
      </c>
      <c r="M77" t="s">
        <v>779</v>
      </c>
      <c r="N77" t="s">
        <v>687</v>
      </c>
      <c r="O77">
        <v>0</v>
      </c>
      <c r="P77">
        <v>0</v>
      </c>
    </row>
    <row r="78" spans="1:16">
      <c r="A78">
        <v>715996</v>
      </c>
      <c r="B78" t="s">
        <v>794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t="s">
        <v>2066</v>
      </c>
      <c r="L78" t="s">
        <v>285</v>
      </c>
      <c r="M78" t="s">
        <v>779</v>
      </c>
      <c r="N78" t="s">
        <v>689</v>
      </c>
      <c r="O78">
        <v>0</v>
      </c>
      <c r="P78">
        <v>0</v>
      </c>
    </row>
    <row r="79" spans="1:16">
      <c r="A79">
        <v>715997</v>
      </c>
      <c r="B79" t="s">
        <v>795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 t="s">
        <v>2067</v>
      </c>
      <c r="L79" t="s">
        <v>285</v>
      </c>
      <c r="M79" t="s">
        <v>779</v>
      </c>
      <c r="N79" t="s">
        <v>691</v>
      </c>
      <c r="O79">
        <v>0</v>
      </c>
      <c r="P79">
        <v>0</v>
      </c>
    </row>
    <row r="80" spans="1:16">
      <c r="A80">
        <v>715998</v>
      </c>
      <c r="B80" t="s">
        <v>796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 t="s">
        <v>2068</v>
      </c>
      <c r="L80" t="s">
        <v>285</v>
      </c>
      <c r="M80" t="s">
        <v>779</v>
      </c>
      <c r="N80" t="s">
        <v>693</v>
      </c>
      <c r="O80">
        <v>0</v>
      </c>
      <c r="P80">
        <v>0</v>
      </c>
    </row>
    <row r="81" spans="1:16">
      <c r="A81">
        <v>715999</v>
      </c>
      <c r="B81" t="s">
        <v>797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 t="s">
        <v>2069</v>
      </c>
      <c r="L81" t="s">
        <v>285</v>
      </c>
      <c r="M81" t="s">
        <v>779</v>
      </c>
      <c r="N81" t="s">
        <v>695</v>
      </c>
      <c r="O81">
        <v>0</v>
      </c>
      <c r="P81">
        <v>0</v>
      </c>
    </row>
    <row r="82" spans="1:16">
      <c r="A82">
        <v>716000</v>
      </c>
      <c r="B82" t="s">
        <v>798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t="s">
        <v>2070</v>
      </c>
      <c r="L82" t="s">
        <v>285</v>
      </c>
      <c r="M82" t="s">
        <v>779</v>
      </c>
      <c r="N82" t="s">
        <v>697</v>
      </c>
      <c r="O82">
        <v>0</v>
      </c>
      <c r="P82">
        <v>0</v>
      </c>
    </row>
    <row r="83" spans="1:16">
      <c r="A83">
        <v>716001</v>
      </c>
      <c r="B83" t="s">
        <v>799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t="s">
        <v>2071</v>
      </c>
      <c r="L83" t="s">
        <v>285</v>
      </c>
      <c r="M83" t="s">
        <v>779</v>
      </c>
      <c r="N83" t="s">
        <v>699</v>
      </c>
      <c r="O83">
        <v>0</v>
      </c>
      <c r="P83">
        <v>0</v>
      </c>
    </row>
    <row r="84" spans="1:16">
      <c r="A84">
        <v>716002</v>
      </c>
      <c r="B84" t="s">
        <v>800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 t="s">
        <v>2072</v>
      </c>
      <c r="L84" t="s">
        <v>285</v>
      </c>
      <c r="M84" t="s">
        <v>779</v>
      </c>
      <c r="N84" t="s">
        <v>701</v>
      </c>
      <c r="O84">
        <v>0</v>
      </c>
      <c r="P84">
        <v>0</v>
      </c>
    </row>
    <row r="85" spans="1:16">
      <c r="A85">
        <v>716003</v>
      </c>
      <c r="B85" t="s">
        <v>801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 t="s">
        <v>2073</v>
      </c>
      <c r="L85" t="s">
        <v>285</v>
      </c>
      <c r="M85" t="s">
        <v>779</v>
      </c>
      <c r="N85" t="s">
        <v>703</v>
      </c>
      <c r="O85">
        <v>0</v>
      </c>
      <c r="P85">
        <v>0</v>
      </c>
    </row>
    <row r="86" spans="1:16">
      <c r="A86">
        <v>716004</v>
      </c>
      <c r="B86" t="s">
        <v>802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 t="s">
        <v>2074</v>
      </c>
      <c r="L86" t="s">
        <v>285</v>
      </c>
      <c r="M86" t="s">
        <v>779</v>
      </c>
      <c r="N86" t="s">
        <v>705</v>
      </c>
      <c r="O86">
        <v>0</v>
      </c>
      <c r="P86">
        <v>0</v>
      </c>
    </row>
    <row r="87" spans="1:16">
      <c r="A87">
        <v>716005</v>
      </c>
      <c r="B87" t="s">
        <v>803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 t="s">
        <v>2075</v>
      </c>
      <c r="L87" t="s">
        <v>285</v>
      </c>
      <c r="M87" t="s">
        <v>779</v>
      </c>
      <c r="N87" t="s">
        <v>707</v>
      </c>
      <c r="O87">
        <v>0</v>
      </c>
      <c r="P87">
        <v>0</v>
      </c>
    </row>
    <row r="88" spans="1:16">
      <c r="A88">
        <v>716006</v>
      </c>
      <c r="B88" t="s">
        <v>804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 t="s">
        <v>2076</v>
      </c>
      <c r="L88" t="s">
        <v>285</v>
      </c>
      <c r="M88" t="s">
        <v>779</v>
      </c>
      <c r="N88" t="s">
        <v>709</v>
      </c>
      <c r="O88">
        <v>0</v>
      </c>
      <c r="P88">
        <v>0</v>
      </c>
    </row>
    <row r="89" spans="1:16">
      <c r="A89">
        <v>716007</v>
      </c>
      <c r="B89" t="s">
        <v>805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t="s">
        <v>2077</v>
      </c>
      <c r="L89" t="s">
        <v>285</v>
      </c>
      <c r="M89" t="s">
        <v>779</v>
      </c>
      <c r="N89" t="s">
        <v>711</v>
      </c>
      <c r="O89">
        <v>0</v>
      </c>
      <c r="P89">
        <v>0</v>
      </c>
    </row>
    <row r="90" spans="1:16">
      <c r="A90">
        <v>716008</v>
      </c>
      <c r="B90" t="s">
        <v>806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 t="s">
        <v>2078</v>
      </c>
      <c r="L90" t="s">
        <v>285</v>
      </c>
      <c r="M90" t="s">
        <v>779</v>
      </c>
      <c r="N90" t="s">
        <v>713</v>
      </c>
      <c r="O90">
        <v>0</v>
      </c>
      <c r="P90">
        <v>0</v>
      </c>
    </row>
    <row r="91" spans="1:16">
      <c r="A91">
        <v>716009</v>
      </c>
      <c r="B91" t="s">
        <v>807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 t="s">
        <v>2079</v>
      </c>
      <c r="L91" t="s">
        <v>285</v>
      </c>
      <c r="M91" t="s">
        <v>779</v>
      </c>
      <c r="N91" t="s">
        <v>715</v>
      </c>
      <c r="O91">
        <v>0</v>
      </c>
      <c r="P91">
        <v>0</v>
      </c>
    </row>
    <row r="92" spans="1:16">
      <c r="A92">
        <v>715971</v>
      </c>
      <c r="B92" t="s">
        <v>808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 t="s">
        <v>2080</v>
      </c>
      <c r="L92" t="s">
        <v>285</v>
      </c>
      <c r="M92" t="s">
        <v>779</v>
      </c>
      <c r="N92" t="s">
        <v>717</v>
      </c>
      <c r="O92">
        <v>0</v>
      </c>
      <c r="P92">
        <v>0</v>
      </c>
    </row>
    <row r="93" spans="1:16">
      <c r="A93">
        <v>715972</v>
      </c>
      <c r="B93" t="s">
        <v>809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 t="s">
        <v>2081</v>
      </c>
      <c r="L93" t="s">
        <v>285</v>
      </c>
      <c r="M93" t="s">
        <v>779</v>
      </c>
      <c r="N93" t="s">
        <v>719</v>
      </c>
      <c r="O93">
        <v>0</v>
      </c>
      <c r="P93">
        <v>0</v>
      </c>
    </row>
    <row r="94" spans="1:16">
      <c r="A94">
        <v>715973</v>
      </c>
      <c r="B94" t="s">
        <v>810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t="s">
        <v>2082</v>
      </c>
      <c r="L94" t="s">
        <v>285</v>
      </c>
      <c r="M94" t="s">
        <v>779</v>
      </c>
      <c r="N94" t="s">
        <v>721</v>
      </c>
      <c r="O94">
        <v>0</v>
      </c>
      <c r="P94">
        <v>0</v>
      </c>
    </row>
    <row r="95" spans="1:16">
      <c r="A95">
        <v>715974</v>
      </c>
      <c r="B95" t="s">
        <v>811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 t="s">
        <v>2083</v>
      </c>
      <c r="L95" t="s">
        <v>285</v>
      </c>
      <c r="M95" t="s">
        <v>779</v>
      </c>
      <c r="N95" t="s">
        <v>723</v>
      </c>
      <c r="O95">
        <v>0</v>
      </c>
      <c r="P95">
        <v>0</v>
      </c>
    </row>
    <row r="96" spans="1:16">
      <c r="A96">
        <v>715975</v>
      </c>
      <c r="B96" t="s">
        <v>812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 t="s">
        <v>2084</v>
      </c>
      <c r="L96" t="s">
        <v>285</v>
      </c>
      <c r="M96" t="s">
        <v>779</v>
      </c>
      <c r="N96" t="s">
        <v>725</v>
      </c>
      <c r="O96">
        <v>0</v>
      </c>
      <c r="P96">
        <v>0</v>
      </c>
    </row>
    <row r="97" spans="1:16">
      <c r="A97">
        <v>760965</v>
      </c>
      <c r="B97" t="s">
        <v>813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t="s">
        <v>2085</v>
      </c>
      <c r="L97" t="s">
        <v>285</v>
      </c>
      <c r="M97" t="s">
        <v>779</v>
      </c>
      <c r="N97" t="s">
        <v>727</v>
      </c>
      <c r="O97">
        <v>0</v>
      </c>
      <c r="P97">
        <v>0</v>
      </c>
    </row>
    <row r="98" spans="1:16">
      <c r="A98">
        <v>653878</v>
      </c>
      <c r="B98" t="s">
        <v>814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 t="s">
        <v>2086</v>
      </c>
      <c r="L98" t="s">
        <v>285</v>
      </c>
      <c r="M98" t="s">
        <v>779</v>
      </c>
      <c r="N98" t="s">
        <v>729</v>
      </c>
      <c r="O98">
        <v>0</v>
      </c>
      <c r="P98">
        <v>0</v>
      </c>
    </row>
    <row r="99" spans="1:16">
      <c r="A99">
        <v>643814</v>
      </c>
      <c r="B99" t="s">
        <v>815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 t="s">
        <v>2087</v>
      </c>
      <c r="L99" t="s">
        <v>285</v>
      </c>
      <c r="M99" t="s">
        <v>779</v>
      </c>
      <c r="N99" t="s">
        <v>731</v>
      </c>
      <c r="O99">
        <v>0</v>
      </c>
      <c r="P99">
        <v>0</v>
      </c>
    </row>
    <row r="100" spans="1:16">
      <c r="A100">
        <v>653876</v>
      </c>
      <c r="B100" t="s">
        <v>816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 t="s">
        <v>2088</v>
      </c>
      <c r="L100" t="s">
        <v>285</v>
      </c>
      <c r="M100" t="s">
        <v>779</v>
      </c>
      <c r="N100" t="s">
        <v>733</v>
      </c>
      <c r="O100">
        <v>0</v>
      </c>
      <c r="P100">
        <v>0</v>
      </c>
    </row>
    <row r="101" spans="1:16">
      <c r="A101">
        <v>653879</v>
      </c>
      <c r="B101" t="s">
        <v>817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 t="s">
        <v>2089</v>
      </c>
      <c r="L101" t="s">
        <v>285</v>
      </c>
      <c r="M101" t="s">
        <v>779</v>
      </c>
      <c r="N101" t="s">
        <v>735</v>
      </c>
      <c r="O101">
        <v>0</v>
      </c>
      <c r="P101">
        <v>0</v>
      </c>
    </row>
    <row r="102" spans="1:16">
      <c r="A102">
        <v>643815</v>
      </c>
      <c r="B102" t="s">
        <v>818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 t="s">
        <v>2090</v>
      </c>
      <c r="L102" t="s">
        <v>285</v>
      </c>
      <c r="M102" t="s">
        <v>779</v>
      </c>
      <c r="N102" t="s">
        <v>737</v>
      </c>
      <c r="O102">
        <v>0</v>
      </c>
      <c r="P102">
        <v>0</v>
      </c>
    </row>
    <row r="103" spans="1:16">
      <c r="A103">
        <v>653877</v>
      </c>
      <c r="B103" t="s">
        <v>819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 t="s">
        <v>2091</v>
      </c>
      <c r="L103" t="s">
        <v>285</v>
      </c>
      <c r="M103" t="s">
        <v>779</v>
      </c>
      <c r="N103" t="s">
        <v>739</v>
      </c>
      <c r="O103">
        <v>0</v>
      </c>
      <c r="P103">
        <v>0</v>
      </c>
    </row>
    <row r="104" spans="1:16">
      <c r="A104">
        <v>715976</v>
      </c>
      <c r="B104" t="s">
        <v>820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 t="s">
        <v>2092</v>
      </c>
      <c r="L104" t="s">
        <v>285</v>
      </c>
      <c r="M104" t="s">
        <v>779</v>
      </c>
      <c r="N104" t="s">
        <v>741</v>
      </c>
      <c r="O104">
        <v>0</v>
      </c>
      <c r="P104">
        <v>0</v>
      </c>
    </row>
    <row r="105" spans="1:16">
      <c r="A105">
        <v>715977</v>
      </c>
      <c r="B105" t="s">
        <v>821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 t="s">
        <v>2093</v>
      </c>
      <c r="L105" t="s">
        <v>285</v>
      </c>
      <c r="M105" t="s">
        <v>779</v>
      </c>
      <c r="N105" t="s">
        <v>743</v>
      </c>
      <c r="O105">
        <v>0</v>
      </c>
      <c r="P105">
        <v>0</v>
      </c>
    </row>
    <row r="106" spans="1:16">
      <c r="A106">
        <v>715978</v>
      </c>
      <c r="B106" t="s">
        <v>822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 t="s">
        <v>2094</v>
      </c>
      <c r="L106" t="s">
        <v>285</v>
      </c>
      <c r="M106" t="s">
        <v>779</v>
      </c>
      <c r="N106" t="s">
        <v>745</v>
      </c>
      <c r="O106">
        <v>0</v>
      </c>
      <c r="P106">
        <v>0</v>
      </c>
    </row>
    <row r="107" spans="1:16">
      <c r="A107">
        <v>715979</v>
      </c>
      <c r="B107" t="s">
        <v>823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 t="s">
        <v>2095</v>
      </c>
      <c r="L107" t="s">
        <v>285</v>
      </c>
      <c r="M107" t="s">
        <v>779</v>
      </c>
      <c r="N107" t="s">
        <v>747</v>
      </c>
      <c r="O107">
        <v>0</v>
      </c>
      <c r="P107">
        <v>0</v>
      </c>
    </row>
    <row r="108" spans="1:16">
      <c r="A108">
        <v>715980</v>
      </c>
      <c r="B108" t="s">
        <v>824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 t="s">
        <v>2096</v>
      </c>
      <c r="L108" t="s">
        <v>285</v>
      </c>
      <c r="M108" t="s">
        <v>779</v>
      </c>
      <c r="N108" t="s">
        <v>749</v>
      </c>
      <c r="O108">
        <v>0</v>
      </c>
      <c r="P108">
        <v>0</v>
      </c>
    </row>
    <row r="109" spans="1:16">
      <c r="A109">
        <v>715981</v>
      </c>
      <c r="B109" t="s">
        <v>825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 t="s">
        <v>2097</v>
      </c>
      <c r="L109" t="s">
        <v>285</v>
      </c>
      <c r="M109" t="s">
        <v>779</v>
      </c>
      <c r="N109" t="s">
        <v>751</v>
      </c>
      <c r="O109">
        <v>0</v>
      </c>
      <c r="P109">
        <v>0</v>
      </c>
    </row>
    <row r="110" spans="1:16">
      <c r="A110">
        <v>715982</v>
      </c>
      <c r="B110" t="s">
        <v>826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t="s">
        <v>2098</v>
      </c>
      <c r="L110" t="s">
        <v>285</v>
      </c>
      <c r="M110" t="s">
        <v>779</v>
      </c>
      <c r="N110" t="s">
        <v>753</v>
      </c>
      <c r="O110">
        <v>0</v>
      </c>
      <c r="P110">
        <v>0</v>
      </c>
    </row>
    <row r="111" spans="1:16">
      <c r="A111">
        <v>715983</v>
      </c>
      <c r="B111" t="s">
        <v>827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 t="s">
        <v>2099</v>
      </c>
      <c r="L111" t="s">
        <v>285</v>
      </c>
      <c r="M111" t="s">
        <v>779</v>
      </c>
      <c r="N111" t="s">
        <v>755</v>
      </c>
      <c r="O111">
        <v>0</v>
      </c>
      <c r="P111">
        <v>0</v>
      </c>
    </row>
    <row r="112" spans="1:16">
      <c r="A112">
        <v>715984</v>
      </c>
      <c r="B112" t="s">
        <v>828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t="s">
        <v>2100</v>
      </c>
      <c r="L112" t="s">
        <v>285</v>
      </c>
      <c r="M112" t="s">
        <v>779</v>
      </c>
      <c r="N112" t="s">
        <v>757</v>
      </c>
      <c r="O112">
        <v>0</v>
      </c>
      <c r="P112">
        <v>0</v>
      </c>
    </row>
    <row r="113" spans="1:16">
      <c r="A113">
        <v>715985</v>
      </c>
      <c r="B113" t="s">
        <v>829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t="s">
        <v>2101</v>
      </c>
      <c r="L113" t="s">
        <v>285</v>
      </c>
      <c r="M113" t="s">
        <v>779</v>
      </c>
      <c r="N113" t="s">
        <v>759</v>
      </c>
      <c r="O113">
        <v>0</v>
      </c>
      <c r="P113">
        <v>0</v>
      </c>
    </row>
    <row r="114" spans="1:16">
      <c r="A114">
        <v>715986</v>
      </c>
      <c r="B114" t="s">
        <v>830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 t="s">
        <v>2102</v>
      </c>
      <c r="L114" t="s">
        <v>285</v>
      </c>
      <c r="M114" t="s">
        <v>779</v>
      </c>
      <c r="N114" t="s">
        <v>761</v>
      </c>
      <c r="O114">
        <v>0</v>
      </c>
      <c r="P114">
        <v>0</v>
      </c>
    </row>
    <row r="115" spans="1:16">
      <c r="A115">
        <v>715987</v>
      </c>
      <c r="B115" t="s">
        <v>831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t="s">
        <v>2103</v>
      </c>
      <c r="L115" t="s">
        <v>285</v>
      </c>
      <c r="M115" t="s">
        <v>779</v>
      </c>
      <c r="N115" t="s">
        <v>763</v>
      </c>
      <c r="O115">
        <v>0</v>
      </c>
      <c r="P115">
        <v>0</v>
      </c>
    </row>
    <row r="116" spans="1:16">
      <c r="A116">
        <v>715988</v>
      </c>
      <c r="B116" t="s">
        <v>832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 t="s">
        <v>2104</v>
      </c>
      <c r="L116" t="s">
        <v>285</v>
      </c>
      <c r="M116" t="s">
        <v>779</v>
      </c>
      <c r="N116" t="s">
        <v>765</v>
      </c>
      <c r="O116">
        <v>0</v>
      </c>
      <c r="P116">
        <v>0</v>
      </c>
    </row>
    <row r="117" spans="1:16">
      <c r="A117">
        <v>715989</v>
      </c>
      <c r="B117" t="s">
        <v>833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 t="s">
        <v>2105</v>
      </c>
      <c r="L117" t="s">
        <v>285</v>
      </c>
      <c r="M117" t="s">
        <v>779</v>
      </c>
      <c r="N117" t="s">
        <v>767</v>
      </c>
      <c r="O117">
        <v>0</v>
      </c>
      <c r="P117">
        <v>0</v>
      </c>
    </row>
    <row r="118" spans="1:16">
      <c r="A118">
        <v>715990</v>
      </c>
      <c r="B118" t="s">
        <v>834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 t="s">
        <v>2106</v>
      </c>
      <c r="L118" t="s">
        <v>285</v>
      </c>
      <c r="M118" t="s">
        <v>779</v>
      </c>
      <c r="N118" t="s">
        <v>769</v>
      </c>
      <c r="O118">
        <v>0</v>
      </c>
      <c r="P118">
        <v>0</v>
      </c>
    </row>
    <row r="119" spans="1:16">
      <c r="A119">
        <v>715991</v>
      </c>
      <c r="B119" t="s">
        <v>835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 t="s">
        <v>2107</v>
      </c>
      <c r="L119" t="s">
        <v>285</v>
      </c>
      <c r="M119" t="s">
        <v>779</v>
      </c>
      <c r="N119" t="s">
        <v>771</v>
      </c>
      <c r="O119">
        <v>0</v>
      </c>
      <c r="P119">
        <v>0</v>
      </c>
    </row>
    <row r="120" spans="1:16">
      <c r="A120">
        <v>715992</v>
      </c>
      <c r="B120" t="s">
        <v>836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 t="s">
        <v>2108</v>
      </c>
      <c r="L120" t="s">
        <v>285</v>
      </c>
      <c r="M120" t="s">
        <v>779</v>
      </c>
      <c r="N120" t="s">
        <v>773</v>
      </c>
      <c r="O120">
        <v>0</v>
      </c>
      <c r="P120">
        <v>0</v>
      </c>
    </row>
    <row r="121" spans="1:16">
      <c r="A121">
        <v>715993</v>
      </c>
      <c r="B121" t="s">
        <v>837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 t="s">
        <v>2109</v>
      </c>
      <c r="L121" t="s">
        <v>285</v>
      </c>
      <c r="M121" t="s">
        <v>779</v>
      </c>
      <c r="N121" t="s">
        <v>775</v>
      </c>
      <c r="O121">
        <v>0</v>
      </c>
      <c r="P121">
        <v>0</v>
      </c>
    </row>
    <row r="122" spans="1:16">
      <c r="A122">
        <v>715994</v>
      </c>
      <c r="B122" t="s">
        <v>838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 t="s">
        <v>2110</v>
      </c>
      <c r="L122" t="s">
        <v>285</v>
      </c>
      <c r="M122" t="s">
        <v>779</v>
      </c>
      <c r="N122" t="s">
        <v>777</v>
      </c>
      <c r="O122">
        <v>0</v>
      </c>
      <c r="P122">
        <v>0</v>
      </c>
    </row>
    <row r="123" spans="1:16">
      <c r="A123">
        <v>760904</v>
      </c>
      <c r="B123" t="s">
        <v>839</v>
      </c>
      <c r="C123">
        <v>1.421E-2</v>
      </c>
      <c r="D123">
        <v>2.4250000000000001E-2</v>
      </c>
      <c r="E123">
        <v>3.5639999999999998E-2</v>
      </c>
      <c r="F123">
        <v>4.8439999999999997E-2</v>
      </c>
      <c r="G123">
        <v>6.1400000000000003E-2</v>
      </c>
      <c r="H123">
        <v>7.4520000000000003E-2</v>
      </c>
      <c r="I123">
        <v>8.7800000000000003E-2</v>
      </c>
      <c r="J123">
        <v>0.10125000000000001</v>
      </c>
      <c r="K123" t="s">
        <v>2111</v>
      </c>
      <c r="L123" t="s">
        <v>285</v>
      </c>
      <c r="M123" t="s">
        <v>286</v>
      </c>
      <c r="N123" t="s">
        <v>657</v>
      </c>
      <c r="O123">
        <v>0.11486</v>
      </c>
      <c r="P123">
        <v>0.12864</v>
      </c>
    </row>
    <row r="124" spans="1:16">
      <c r="A124">
        <v>760905</v>
      </c>
      <c r="B124" t="s">
        <v>840</v>
      </c>
      <c r="C124">
        <v>1.421E-2</v>
      </c>
      <c r="D124">
        <v>2.4250000000000001E-2</v>
      </c>
      <c r="E124">
        <v>3.5639999999999998E-2</v>
      </c>
      <c r="F124">
        <v>4.8439999999999997E-2</v>
      </c>
      <c r="G124">
        <v>6.1400000000000003E-2</v>
      </c>
      <c r="H124">
        <v>7.4520000000000003E-2</v>
      </c>
      <c r="I124">
        <v>8.7800000000000003E-2</v>
      </c>
      <c r="J124">
        <v>0.10125000000000001</v>
      </c>
      <c r="K124" t="s">
        <v>2112</v>
      </c>
      <c r="L124" t="s">
        <v>285</v>
      </c>
      <c r="M124" t="s">
        <v>286</v>
      </c>
      <c r="N124" t="s">
        <v>659</v>
      </c>
      <c r="O124">
        <v>0.11486</v>
      </c>
      <c r="P124">
        <v>0.12864</v>
      </c>
    </row>
    <row r="125" spans="1:16">
      <c r="A125">
        <v>760906</v>
      </c>
      <c r="B125" t="s">
        <v>841</v>
      </c>
      <c r="C125">
        <v>1.421E-2</v>
      </c>
      <c r="D125">
        <v>2.4250000000000001E-2</v>
      </c>
      <c r="E125">
        <v>3.5639999999999998E-2</v>
      </c>
      <c r="F125">
        <v>4.8439999999999997E-2</v>
      </c>
      <c r="G125">
        <v>6.1400000000000003E-2</v>
      </c>
      <c r="H125">
        <v>7.4520000000000003E-2</v>
      </c>
      <c r="I125">
        <v>8.7800000000000003E-2</v>
      </c>
      <c r="J125">
        <v>0.10125000000000001</v>
      </c>
      <c r="K125" t="s">
        <v>2113</v>
      </c>
      <c r="L125" t="s">
        <v>285</v>
      </c>
      <c r="M125" t="s">
        <v>286</v>
      </c>
      <c r="N125" t="s">
        <v>661</v>
      </c>
      <c r="O125">
        <v>0.11486</v>
      </c>
      <c r="P125">
        <v>0.12864</v>
      </c>
    </row>
    <row r="126" spans="1:16">
      <c r="A126">
        <v>760907</v>
      </c>
      <c r="B126" t="s">
        <v>842</v>
      </c>
      <c r="C126">
        <v>1.421E-2</v>
      </c>
      <c r="D126">
        <v>2.4250000000000001E-2</v>
      </c>
      <c r="E126">
        <v>3.5639999999999998E-2</v>
      </c>
      <c r="F126">
        <v>4.8439999999999997E-2</v>
      </c>
      <c r="G126">
        <v>6.1400000000000003E-2</v>
      </c>
      <c r="H126">
        <v>7.4520000000000003E-2</v>
      </c>
      <c r="I126">
        <v>8.7800000000000003E-2</v>
      </c>
      <c r="J126">
        <v>0.10125000000000001</v>
      </c>
      <c r="K126" t="s">
        <v>2114</v>
      </c>
      <c r="L126" t="s">
        <v>285</v>
      </c>
      <c r="M126" t="s">
        <v>286</v>
      </c>
      <c r="N126" t="s">
        <v>663</v>
      </c>
      <c r="O126">
        <v>0.11486</v>
      </c>
      <c r="P126">
        <v>0.12864</v>
      </c>
    </row>
    <row r="127" spans="1:16">
      <c r="A127">
        <v>760908</v>
      </c>
      <c r="B127" t="s">
        <v>843</v>
      </c>
      <c r="C127">
        <v>1.421E-2</v>
      </c>
      <c r="D127">
        <v>2.4250000000000001E-2</v>
      </c>
      <c r="E127">
        <v>3.5639999999999998E-2</v>
      </c>
      <c r="F127">
        <v>4.8439999999999997E-2</v>
      </c>
      <c r="G127">
        <v>6.1400000000000003E-2</v>
      </c>
      <c r="H127">
        <v>7.4520000000000003E-2</v>
      </c>
      <c r="I127">
        <v>8.7800000000000003E-2</v>
      </c>
      <c r="J127">
        <v>0.10125000000000001</v>
      </c>
      <c r="K127" t="s">
        <v>2115</v>
      </c>
      <c r="L127" t="s">
        <v>285</v>
      </c>
      <c r="M127" t="s">
        <v>286</v>
      </c>
      <c r="N127" t="s">
        <v>665</v>
      </c>
      <c r="O127">
        <v>0.11486</v>
      </c>
      <c r="P127">
        <v>0.12864</v>
      </c>
    </row>
    <row r="128" spans="1:16">
      <c r="A128">
        <v>760909</v>
      </c>
      <c r="B128" t="s">
        <v>844</v>
      </c>
      <c r="C128">
        <v>1.421E-2</v>
      </c>
      <c r="D128">
        <v>2.4250000000000001E-2</v>
      </c>
      <c r="E128">
        <v>3.5639999999999998E-2</v>
      </c>
      <c r="F128">
        <v>4.8439999999999997E-2</v>
      </c>
      <c r="G128">
        <v>6.1400000000000003E-2</v>
      </c>
      <c r="H128">
        <v>7.4520000000000003E-2</v>
      </c>
      <c r="I128">
        <v>8.7800000000000003E-2</v>
      </c>
      <c r="J128">
        <v>0.10125000000000001</v>
      </c>
      <c r="K128" t="s">
        <v>2116</v>
      </c>
      <c r="L128" t="s">
        <v>285</v>
      </c>
      <c r="M128" t="s">
        <v>286</v>
      </c>
      <c r="N128" t="s">
        <v>667</v>
      </c>
      <c r="O128">
        <v>0.11486</v>
      </c>
      <c r="P128">
        <v>0.12864</v>
      </c>
    </row>
    <row r="129" spans="1:16">
      <c r="A129">
        <v>760910</v>
      </c>
      <c r="B129" t="s">
        <v>845</v>
      </c>
      <c r="C129">
        <v>1.421E-2</v>
      </c>
      <c r="D129">
        <v>2.4250000000000001E-2</v>
      </c>
      <c r="E129">
        <v>3.5639999999999998E-2</v>
      </c>
      <c r="F129">
        <v>4.8439999999999997E-2</v>
      </c>
      <c r="G129">
        <v>6.1400000000000003E-2</v>
      </c>
      <c r="H129">
        <v>7.4520000000000003E-2</v>
      </c>
      <c r="I129">
        <v>8.7800000000000003E-2</v>
      </c>
      <c r="J129">
        <v>0.10125000000000001</v>
      </c>
      <c r="K129" t="s">
        <v>2117</v>
      </c>
      <c r="L129" t="s">
        <v>285</v>
      </c>
      <c r="M129" t="s">
        <v>286</v>
      </c>
      <c r="N129" t="s">
        <v>669</v>
      </c>
      <c r="O129">
        <v>0.11486</v>
      </c>
      <c r="P129">
        <v>0.12864</v>
      </c>
    </row>
    <row r="130" spans="1:16">
      <c r="A130">
        <v>760911</v>
      </c>
      <c r="B130" t="s">
        <v>846</v>
      </c>
      <c r="C130">
        <v>1.421E-2</v>
      </c>
      <c r="D130">
        <v>2.4250000000000001E-2</v>
      </c>
      <c r="E130">
        <v>3.5639999999999998E-2</v>
      </c>
      <c r="F130">
        <v>4.8439999999999997E-2</v>
      </c>
      <c r="G130">
        <v>6.1400000000000003E-2</v>
      </c>
      <c r="H130">
        <v>7.4520000000000003E-2</v>
      </c>
      <c r="I130">
        <v>8.7800000000000003E-2</v>
      </c>
      <c r="J130">
        <v>0.10125000000000001</v>
      </c>
      <c r="K130" t="s">
        <v>2118</v>
      </c>
      <c r="L130" t="s">
        <v>285</v>
      </c>
      <c r="M130" t="s">
        <v>286</v>
      </c>
      <c r="N130" t="s">
        <v>671</v>
      </c>
      <c r="O130">
        <v>0.11486</v>
      </c>
      <c r="P130">
        <v>0.12864</v>
      </c>
    </row>
    <row r="131" spans="1:16">
      <c r="A131">
        <v>760912</v>
      </c>
      <c r="B131" t="s">
        <v>847</v>
      </c>
      <c r="C131">
        <v>1.421E-2</v>
      </c>
      <c r="D131">
        <v>2.4250000000000001E-2</v>
      </c>
      <c r="E131">
        <v>3.5639999999999998E-2</v>
      </c>
      <c r="F131">
        <v>4.8439999999999997E-2</v>
      </c>
      <c r="G131">
        <v>6.1400000000000003E-2</v>
      </c>
      <c r="H131">
        <v>7.4520000000000003E-2</v>
      </c>
      <c r="I131">
        <v>8.7800000000000003E-2</v>
      </c>
      <c r="J131">
        <v>0.10125000000000001</v>
      </c>
      <c r="K131" t="s">
        <v>2119</v>
      </c>
      <c r="L131" t="s">
        <v>285</v>
      </c>
      <c r="M131" t="s">
        <v>286</v>
      </c>
      <c r="N131" t="s">
        <v>673</v>
      </c>
      <c r="O131">
        <v>0.11486</v>
      </c>
      <c r="P131">
        <v>0.12864</v>
      </c>
    </row>
    <row r="132" spans="1:16">
      <c r="A132">
        <v>760913</v>
      </c>
      <c r="B132" t="s">
        <v>848</v>
      </c>
      <c r="C132">
        <v>1.421E-2</v>
      </c>
      <c r="D132">
        <v>2.4250000000000001E-2</v>
      </c>
      <c r="E132">
        <v>3.5639999999999998E-2</v>
      </c>
      <c r="F132">
        <v>4.8439999999999997E-2</v>
      </c>
      <c r="G132">
        <v>6.1400000000000003E-2</v>
      </c>
      <c r="H132">
        <v>7.4520000000000003E-2</v>
      </c>
      <c r="I132">
        <v>8.7800000000000003E-2</v>
      </c>
      <c r="J132">
        <v>0.10125000000000001</v>
      </c>
      <c r="K132" t="s">
        <v>2120</v>
      </c>
      <c r="L132" t="s">
        <v>285</v>
      </c>
      <c r="M132" t="s">
        <v>286</v>
      </c>
      <c r="N132" t="s">
        <v>675</v>
      </c>
      <c r="O132">
        <v>0.11486</v>
      </c>
      <c r="P132">
        <v>0.12864</v>
      </c>
    </row>
    <row r="133" spans="1:16">
      <c r="A133">
        <v>760914</v>
      </c>
      <c r="B133" t="s">
        <v>849</v>
      </c>
      <c r="C133">
        <v>1.421E-2</v>
      </c>
      <c r="D133">
        <v>2.4250000000000001E-2</v>
      </c>
      <c r="E133">
        <v>3.5639999999999998E-2</v>
      </c>
      <c r="F133">
        <v>4.8439999999999997E-2</v>
      </c>
      <c r="G133">
        <v>6.1400000000000003E-2</v>
      </c>
      <c r="H133">
        <v>7.4520000000000003E-2</v>
      </c>
      <c r="I133">
        <v>8.7800000000000003E-2</v>
      </c>
      <c r="J133">
        <v>0.10125000000000001</v>
      </c>
      <c r="K133" t="s">
        <v>2121</v>
      </c>
      <c r="L133" t="s">
        <v>285</v>
      </c>
      <c r="M133" t="s">
        <v>286</v>
      </c>
      <c r="N133" t="s">
        <v>677</v>
      </c>
      <c r="O133">
        <v>0.11486</v>
      </c>
      <c r="P133">
        <v>0.12864</v>
      </c>
    </row>
    <row r="134" spans="1:16">
      <c r="A134">
        <v>778872</v>
      </c>
      <c r="B134" t="s">
        <v>850</v>
      </c>
      <c r="C134">
        <v>1.421E-2</v>
      </c>
      <c r="D134">
        <v>2.4250000000000001E-2</v>
      </c>
      <c r="E134">
        <v>3.5639999999999998E-2</v>
      </c>
      <c r="F134">
        <v>4.8439999999999997E-2</v>
      </c>
      <c r="G134">
        <v>6.1400000000000003E-2</v>
      </c>
      <c r="H134">
        <v>7.4520000000000003E-2</v>
      </c>
      <c r="I134">
        <v>8.7800000000000003E-2</v>
      </c>
      <c r="J134">
        <v>0.10125000000000001</v>
      </c>
      <c r="K134" t="s">
        <v>2122</v>
      </c>
      <c r="L134" t="s">
        <v>285</v>
      </c>
      <c r="M134" t="s">
        <v>286</v>
      </c>
      <c r="N134" t="s">
        <v>679</v>
      </c>
      <c r="O134">
        <v>0.11486</v>
      </c>
      <c r="P134">
        <v>0.12864</v>
      </c>
    </row>
    <row r="135" spans="1:16">
      <c r="A135">
        <v>760915</v>
      </c>
      <c r="B135" t="s">
        <v>851</v>
      </c>
      <c r="C135">
        <v>1.421E-2</v>
      </c>
      <c r="D135">
        <v>2.4250000000000001E-2</v>
      </c>
      <c r="E135">
        <v>3.5639999999999998E-2</v>
      </c>
      <c r="F135">
        <v>4.8439999999999997E-2</v>
      </c>
      <c r="G135">
        <v>6.1400000000000003E-2</v>
      </c>
      <c r="H135">
        <v>7.4520000000000003E-2</v>
      </c>
      <c r="I135">
        <v>8.7800000000000003E-2</v>
      </c>
      <c r="J135">
        <v>0.10125000000000001</v>
      </c>
      <c r="K135" t="s">
        <v>2123</v>
      </c>
      <c r="L135" t="s">
        <v>285</v>
      </c>
      <c r="M135" t="s">
        <v>286</v>
      </c>
      <c r="N135" t="s">
        <v>681</v>
      </c>
      <c r="O135">
        <v>0.11486</v>
      </c>
      <c r="P135">
        <v>0.12864</v>
      </c>
    </row>
    <row r="136" spans="1:16">
      <c r="A136">
        <v>760916</v>
      </c>
      <c r="B136" t="s">
        <v>852</v>
      </c>
      <c r="C136">
        <v>1.421E-2</v>
      </c>
      <c r="D136">
        <v>2.4250000000000001E-2</v>
      </c>
      <c r="E136">
        <v>3.5639999999999998E-2</v>
      </c>
      <c r="F136">
        <v>4.8439999999999997E-2</v>
      </c>
      <c r="G136">
        <v>6.1400000000000003E-2</v>
      </c>
      <c r="H136">
        <v>7.4520000000000003E-2</v>
      </c>
      <c r="I136">
        <v>8.7800000000000003E-2</v>
      </c>
      <c r="J136">
        <v>0.10125000000000001</v>
      </c>
      <c r="K136" t="s">
        <v>2124</v>
      </c>
      <c r="L136" t="s">
        <v>285</v>
      </c>
      <c r="M136" t="s">
        <v>286</v>
      </c>
      <c r="N136" t="s">
        <v>683</v>
      </c>
      <c r="O136">
        <v>0.11486</v>
      </c>
      <c r="P136">
        <v>0.12864</v>
      </c>
    </row>
    <row r="137" spans="1:16">
      <c r="A137">
        <v>760917</v>
      </c>
      <c r="B137" t="s">
        <v>853</v>
      </c>
      <c r="C137">
        <v>1.421E-2</v>
      </c>
      <c r="D137">
        <v>2.4250000000000001E-2</v>
      </c>
      <c r="E137">
        <v>3.5639999999999998E-2</v>
      </c>
      <c r="F137">
        <v>4.8439999999999997E-2</v>
      </c>
      <c r="G137">
        <v>6.1400000000000003E-2</v>
      </c>
      <c r="H137">
        <v>7.4520000000000003E-2</v>
      </c>
      <c r="I137">
        <v>8.7800000000000003E-2</v>
      </c>
      <c r="J137">
        <v>0.10125000000000001</v>
      </c>
      <c r="K137" t="s">
        <v>2125</v>
      </c>
      <c r="L137" t="s">
        <v>285</v>
      </c>
      <c r="M137" t="s">
        <v>286</v>
      </c>
      <c r="N137" t="s">
        <v>685</v>
      </c>
      <c r="O137">
        <v>0.11486</v>
      </c>
      <c r="P137">
        <v>0.12864</v>
      </c>
    </row>
    <row r="138" spans="1:16">
      <c r="A138">
        <v>760918</v>
      </c>
      <c r="B138" t="s">
        <v>854</v>
      </c>
      <c r="C138">
        <v>2.1250000000000002E-2</v>
      </c>
      <c r="D138">
        <v>2.9729999999999999E-2</v>
      </c>
      <c r="E138">
        <v>3.6339999999999997E-2</v>
      </c>
      <c r="F138">
        <v>3.9669999999999997E-2</v>
      </c>
      <c r="G138">
        <v>4.5990000000000003E-2</v>
      </c>
      <c r="H138">
        <v>5.6489999999999999E-2</v>
      </c>
      <c r="I138">
        <v>6.7089999999999997E-2</v>
      </c>
      <c r="J138">
        <v>7.7799999999999994E-2</v>
      </c>
      <c r="K138" t="s">
        <v>2126</v>
      </c>
      <c r="L138" t="s">
        <v>285</v>
      </c>
      <c r="M138" t="s">
        <v>286</v>
      </c>
      <c r="N138" t="s">
        <v>687</v>
      </c>
      <c r="O138">
        <v>8.8609999999999994E-2</v>
      </c>
      <c r="P138">
        <v>9.9540000000000003E-2</v>
      </c>
    </row>
    <row r="139" spans="1:16">
      <c r="A139">
        <v>760919</v>
      </c>
      <c r="B139" t="s">
        <v>855</v>
      </c>
      <c r="C139">
        <v>2.1250000000000002E-2</v>
      </c>
      <c r="D139">
        <v>2.9729999999999999E-2</v>
      </c>
      <c r="E139">
        <v>3.6339999999999997E-2</v>
      </c>
      <c r="F139">
        <v>3.9669999999999997E-2</v>
      </c>
      <c r="G139">
        <v>4.5990000000000003E-2</v>
      </c>
      <c r="H139">
        <v>5.6489999999999999E-2</v>
      </c>
      <c r="I139">
        <v>6.7089999999999997E-2</v>
      </c>
      <c r="J139">
        <v>7.7799999999999994E-2</v>
      </c>
      <c r="K139" t="s">
        <v>2127</v>
      </c>
      <c r="L139" t="s">
        <v>285</v>
      </c>
      <c r="M139" t="s">
        <v>286</v>
      </c>
      <c r="N139" t="s">
        <v>689</v>
      </c>
      <c r="O139">
        <v>8.8609999999999994E-2</v>
      </c>
      <c r="P139">
        <v>9.9540000000000003E-2</v>
      </c>
    </row>
    <row r="140" spans="1:16">
      <c r="A140">
        <v>760920</v>
      </c>
      <c r="B140" t="s">
        <v>856</v>
      </c>
      <c r="C140">
        <v>2.1250000000000002E-2</v>
      </c>
      <c r="D140">
        <v>2.9729999999999999E-2</v>
      </c>
      <c r="E140">
        <v>3.6339999999999997E-2</v>
      </c>
      <c r="F140">
        <v>3.9669999999999997E-2</v>
      </c>
      <c r="G140">
        <v>4.5990000000000003E-2</v>
      </c>
      <c r="H140">
        <v>5.6489999999999999E-2</v>
      </c>
      <c r="I140">
        <v>6.7089999999999997E-2</v>
      </c>
      <c r="J140">
        <v>7.7799999999999994E-2</v>
      </c>
      <c r="K140" t="s">
        <v>2128</v>
      </c>
      <c r="L140" t="s">
        <v>285</v>
      </c>
      <c r="M140" t="s">
        <v>286</v>
      </c>
      <c r="N140" t="s">
        <v>691</v>
      </c>
      <c r="O140">
        <v>8.8609999999999994E-2</v>
      </c>
      <c r="P140">
        <v>9.9540000000000003E-2</v>
      </c>
    </row>
    <row r="141" spans="1:16">
      <c r="A141">
        <v>760921</v>
      </c>
      <c r="B141" t="s">
        <v>857</v>
      </c>
      <c r="C141">
        <v>2.1250000000000002E-2</v>
      </c>
      <c r="D141">
        <v>2.9729999999999999E-2</v>
      </c>
      <c r="E141">
        <v>3.6339999999999997E-2</v>
      </c>
      <c r="F141">
        <v>3.9669999999999997E-2</v>
      </c>
      <c r="G141">
        <v>4.5990000000000003E-2</v>
      </c>
      <c r="H141">
        <v>5.6489999999999999E-2</v>
      </c>
      <c r="I141">
        <v>6.7089999999999997E-2</v>
      </c>
      <c r="J141">
        <v>7.7799999999999994E-2</v>
      </c>
      <c r="K141" t="s">
        <v>2129</v>
      </c>
      <c r="L141" t="s">
        <v>285</v>
      </c>
      <c r="M141" t="s">
        <v>286</v>
      </c>
      <c r="N141" t="s">
        <v>693</v>
      </c>
      <c r="O141">
        <v>8.8609999999999994E-2</v>
      </c>
      <c r="P141">
        <v>9.9540000000000003E-2</v>
      </c>
    </row>
    <row r="142" spans="1:16">
      <c r="A142">
        <v>760922</v>
      </c>
      <c r="B142" t="s">
        <v>858</v>
      </c>
      <c r="C142">
        <v>2.1250000000000002E-2</v>
      </c>
      <c r="D142">
        <v>2.9729999999999999E-2</v>
      </c>
      <c r="E142">
        <v>3.6339999999999997E-2</v>
      </c>
      <c r="F142">
        <v>3.9669999999999997E-2</v>
      </c>
      <c r="G142">
        <v>4.5990000000000003E-2</v>
      </c>
      <c r="H142">
        <v>5.6489999999999999E-2</v>
      </c>
      <c r="I142">
        <v>6.7089999999999997E-2</v>
      </c>
      <c r="J142">
        <v>7.7799999999999994E-2</v>
      </c>
      <c r="K142" t="s">
        <v>2130</v>
      </c>
      <c r="L142" t="s">
        <v>285</v>
      </c>
      <c r="M142" t="s">
        <v>286</v>
      </c>
      <c r="N142" t="s">
        <v>695</v>
      </c>
      <c r="O142">
        <v>8.8609999999999994E-2</v>
      </c>
      <c r="P142">
        <v>9.9540000000000003E-2</v>
      </c>
    </row>
    <row r="143" spans="1:16">
      <c r="A143">
        <v>760923</v>
      </c>
      <c r="B143" t="s">
        <v>859</v>
      </c>
      <c r="C143">
        <v>2.1250000000000002E-2</v>
      </c>
      <c r="D143">
        <v>2.9729999999999999E-2</v>
      </c>
      <c r="E143">
        <v>3.6339999999999997E-2</v>
      </c>
      <c r="F143">
        <v>3.9669999999999997E-2</v>
      </c>
      <c r="G143">
        <v>4.5990000000000003E-2</v>
      </c>
      <c r="H143">
        <v>5.6489999999999999E-2</v>
      </c>
      <c r="I143">
        <v>6.7089999999999997E-2</v>
      </c>
      <c r="J143">
        <v>7.7799999999999994E-2</v>
      </c>
      <c r="K143" t="s">
        <v>2131</v>
      </c>
      <c r="L143" t="s">
        <v>285</v>
      </c>
      <c r="M143" t="s">
        <v>286</v>
      </c>
      <c r="N143" t="s">
        <v>697</v>
      </c>
      <c r="O143">
        <v>8.8609999999999994E-2</v>
      </c>
      <c r="P143">
        <v>9.9540000000000003E-2</v>
      </c>
    </row>
    <row r="144" spans="1:16">
      <c r="A144">
        <v>760924</v>
      </c>
      <c r="B144" t="s">
        <v>860</v>
      </c>
      <c r="C144">
        <v>2.1250000000000002E-2</v>
      </c>
      <c r="D144">
        <v>2.9729999999999999E-2</v>
      </c>
      <c r="E144">
        <v>3.6339999999999997E-2</v>
      </c>
      <c r="F144">
        <v>3.9669999999999997E-2</v>
      </c>
      <c r="G144">
        <v>4.5990000000000003E-2</v>
      </c>
      <c r="H144">
        <v>5.6489999999999999E-2</v>
      </c>
      <c r="I144">
        <v>6.7089999999999997E-2</v>
      </c>
      <c r="J144">
        <v>7.7799999999999994E-2</v>
      </c>
      <c r="K144" t="s">
        <v>2132</v>
      </c>
      <c r="L144" t="s">
        <v>285</v>
      </c>
      <c r="M144" t="s">
        <v>286</v>
      </c>
      <c r="N144" t="s">
        <v>699</v>
      </c>
      <c r="O144">
        <v>8.8609999999999994E-2</v>
      </c>
      <c r="P144">
        <v>9.9540000000000003E-2</v>
      </c>
    </row>
    <row r="145" spans="1:16">
      <c r="A145">
        <v>760925</v>
      </c>
      <c r="B145" t="s">
        <v>861</v>
      </c>
      <c r="C145">
        <v>2.1250000000000002E-2</v>
      </c>
      <c r="D145">
        <v>2.9729999999999999E-2</v>
      </c>
      <c r="E145">
        <v>3.6339999999999997E-2</v>
      </c>
      <c r="F145">
        <v>3.9669999999999997E-2</v>
      </c>
      <c r="G145">
        <v>4.5990000000000003E-2</v>
      </c>
      <c r="H145">
        <v>5.6489999999999999E-2</v>
      </c>
      <c r="I145">
        <v>6.7089999999999997E-2</v>
      </c>
      <c r="J145">
        <v>7.7799999999999994E-2</v>
      </c>
      <c r="K145" t="s">
        <v>2133</v>
      </c>
      <c r="L145" t="s">
        <v>285</v>
      </c>
      <c r="M145" t="s">
        <v>286</v>
      </c>
      <c r="N145" t="s">
        <v>701</v>
      </c>
      <c r="O145">
        <v>8.8609999999999994E-2</v>
      </c>
      <c r="P145">
        <v>9.9540000000000003E-2</v>
      </c>
    </row>
    <row r="146" spans="1:16">
      <c r="A146">
        <v>760926</v>
      </c>
      <c r="B146" t="s">
        <v>862</v>
      </c>
      <c r="C146">
        <v>2.1250000000000002E-2</v>
      </c>
      <c r="D146">
        <v>2.9729999999999999E-2</v>
      </c>
      <c r="E146">
        <v>3.6339999999999997E-2</v>
      </c>
      <c r="F146">
        <v>3.9669999999999997E-2</v>
      </c>
      <c r="G146">
        <v>4.5990000000000003E-2</v>
      </c>
      <c r="H146">
        <v>5.6489999999999999E-2</v>
      </c>
      <c r="I146">
        <v>6.7089999999999997E-2</v>
      </c>
      <c r="J146">
        <v>7.7799999999999994E-2</v>
      </c>
      <c r="K146" t="s">
        <v>2134</v>
      </c>
      <c r="L146" t="s">
        <v>285</v>
      </c>
      <c r="M146" t="s">
        <v>286</v>
      </c>
      <c r="N146" t="s">
        <v>703</v>
      </c>
      <c r="O146">
        <v>8.8609999999999994E-2</v>
      </c>
      <c r="P146">
        <v>9.9540000000000003E-2</v>
      </c>
    </row>
    <row r="147" spans="1:16">
      <c r="A147">
        <v>760927</v>
      </c>
      <c r="B147" t="s">
        <v>863</v>
      </c>
      <c r="C147">
        <v>2.1250000000000002E-2</v>
      </c>
      <c r="D147">
        <v>2.9729999999999999E-2</v>
      </c>
      <c r="E147">
        <v>3.6339999999999997E-2</v>
      </c>
      <c r="F147">
        <v>3.9669999999999997E-2</v>
      </c>
      <c r="G147">
        <v>4.5990000000000003E-2</v>
      </c>
      <c r="H147">
        <v>5.6489999999999999E-2</v>
      </c>
      <c r="I147">
        <v>6.7089999999999997E-2</v>
      </c>
      <c r="J147">
        <v>7.7799999999999994E-2</v>
      </c>
      <c r="K147" t="s">
        <v>2135</v>
      </c>
      <c r="L147" t="s">
        <v>285</v>
      </c>
      <c r="M147" t="s">
        <v>286</v>
      </c>
      <c r="N147" t="s">
        <v>705</v>
      </c>
      <c r="O147">
        <v>8.8609999999999994E-2</v>
      </c>
      <c r="P147">
        <v>9.9540000000000003E-2</v>
      </c>
    </row>
    <row r="148" spans="1:16">
      <c r="A148">
        <v>760928</v>
      </c>
      <c r="B148" t="s">
        <v>864</v>
      </c>
      <c r="C148">
        <v>2.1250000000000002E-2</v>
      </c>
      <c r="D148">
        <v>2.9729999999999999E-2</v>
      </c>
      <c r="E148">
        <v>3.6339999999999997E-2</v>
      </c>
      <c r="F148">
        <v>3.9669999999999997E-2</v>
      </c>
      <c r="G148">
        <v>4.5990000000000003E-2</v>
      </c>
      <c r="H148">
        <v>5.6489999999999999E-2</v>
      </c>
      <c r="I148">
        <v>6.7089999999999997E-2</v>
      </c>
      <c r="J148">
        <v>7.7799999999999994E-2</v>
      </c>
      <c r="K148" t="s">
        <v>2136</v>
      </c>
      <c r="L148" t="s">
        <v>285</v>
      </c>
      <c r="M148" t="s">
        <v>286</v>
      </c>
      <c r="N148" t="s">
        <v>707</v>
      </c>
      <c r="O148">
        <v>8.8609999999999994E-2</v>
      </c>
      <c r="P148">
        <v>9.9540000000000003E-2</v>
      </c>
    </row>
    <row r="149" spans="1:16">
      <c r="A149">
        <v>760929</v>
      </c>
      <c r="B149" t="s">
        <v>865</v>
      </c>
      <c r="C149">
        <v>2.1250000000000002E-2</v>
      </c>
      <c r="D149">
        <v>2.9729999999999999E-2</v>
      </c>
      <c r="E149">
        <v>3.6339999999999997E-2</v>
      </c>
      <c r="F149">
        <v>3.9669999999999997E-2</v>
      </c>
      <c r="G149">
        <v>4.5990000000000003E-2</v>
      </c>
      <c r="H149">
        <v>5.6489999999999999E-2</v>
      </c>
      <c r="I149">
        <v>6.7089999999999997E-2</v>
      </c>
      <c r="J149">
        <v>7.7799999999999994E-2</v>
      </c>
      <c r="K149" t="s">
        <v>2137</v>
      </c>
      <c r="L149" t="s">
        <v>285</v>
      </c>
      <c r="M149" t="s">
        <v>286</v>
      </c>
      <c r="N149" t="s">
        <v>709</v>
      </c>
      <c r="O149">
        <v>8.8609999999999994E-2</v>
      </c>
      <c r="P149">
        <v>9.9540000000000003E-2</v>
      </c>
    </row>
    <row r="150" spans="1:16">
      <c r="A150">
        <v>760930</v>
      </c>
      <c r="B150" t="s">
        <v>866</v>
      </c>
      <c r="C150">
        <v>2.1250000000000002E-2</v>
      </c>
      <c r="D150">
        <v>2.9729999999999999E-2</v>
      </c>
      <c r="E150">
        <v>3.6339999999999997E-2</v>
      </c>
      <c r="F150">
        <v>3.9669999999999997E-2</v>
      </c>
      <c r="G150">
        <v>4.5990000000000003E-2</v>
      </c>
      <c r="H150">
        <v>5.6489999999999999E-2</v>
      </c>
      <c r="I150">
        <v>6.7089999999999997E-2</v>
      </c>
      <c r="J150">
        <v>7.7799999999999994E-2</v>
      </c>
      <c r="K150" t="s">
        <v>2138</v>
      </c>
      <c r="L150" t="s">
        <v>285</v>
      </c>
      <c r="M150" t="s">
        <v>286</v>
      </c>
      <c r="N150" t="s">
        <v>711</v>
      </c>
      <c r="O150">
        <v>8.8609999999999994E-2</v>
      </c>
      <c r="P150">
        <v>9.9540000000000003E-2</v>
      </c>
    </row>
    <row r="151" spans="1:16">
      <c r="A151">
        <v>760931</v>
      </c>
      <c r="B151" t="s">
        <v>867</v>
      </c>
      <c r="C151">
        <v>2.1250000000000002E-2</v>
      </c>
      <c r="D151">
        <v>2.9729999999999999E-2</v>
      </c>
      <c r="E151">
        <v>3.6339999999999997E-2</v>
      </c>
      <c r="F151">
        <v>3.9669999999999997E-2</v>
      </c>
      <c r="G151">
        <v>4.5990000000000003E-2</v>
      </c>
      <c r="H151">
        <v>5.6489999999999999E-2</v>
      </c>
      <c r="I151">
        <v>6.7089999999999997E-2</v>
      </c>
      <c r="J151">
        <v>7.7799999999999994E-2</v>
      </c>
      <c r="K151" t="s">
        <v>2139</v>
      </c>
      <c r="L151" t="s">
        <v>285</v>
      </c>
      <c r="M151" t="s">
        <v>286</v>
      </c>
      <c r="N151" t="s">
        <v>713</v>
      </c>
      <c r="O151">
        <v>8.8609999999999994E-2</v>
      </c>
      <c r="P151">
        <v>9.9540000000000003E-2</v>
      </c>
    </row>
    <row r="152" spans="1:16">
      <c r="A152">
        <v>760932</v>
      </c>
      <c r="B152" t="s">
        <v>868</v>
      </c>
      <c r="C152">
        <v>2.1250000000000002E-2</v>
      </c>
      <c r="D152">
        <v>2.9729999999999999E-2</v>
      </c>
      <c r="E152">
        <v>3.6339999999999997E-2</v>
      </c>
      <c r="F152">
        <v>3.9669999999999997E-2</v>
      </c>
      <c r="G152">
        <v>4.5990000000000003E-2</v>
      </c>
      <c r="H152">
        <v>5.6489999999999999E-2</v>
      </c>
      <c r="I152">
        <v>6.7089999999999997E-2</v>
      </c>
      <c r="J152">
        <v>7.7799999999999994E-2</v>
      </c>
      <c r="K152" t="s">
        <v>2140</v>
      </c>
      <c r="L152" t="s">
        <v>285</v>
      </c>
      <c r="M152" t="s">
        <v>286</v>
      </c>
      <c r="N152" t="s">
        <v>715</v>
      </c>
      <c r="O152">
        <v>8.8609999999999994E-2</v>
      </c>
      <c r="P152">
        <v>9.9540000000000003E-2</v>
      </c>
    </row>
    <row r="153" spans="1:16">
      <c r="A153">
        <v>760933</v>
      </c>
      <c r="B153" t="s">
        <v>869</v>
      </c>
      <c r="C153">
        <v>2.1250000000000002E-2</v>
      </c>
      <c r="D153">
        <v>2.9729999999999999E-2</v>
      </c>
      <c r="E153">
        <v>3.6339999999999997E-2</v>
      </c>
      <c r="F153">
        <v>3.9669999999999997E-2</v>
      </c>
      <c r="G153">
        <v>4.5990000000000003E-2</v>
      </c>
      <c r="H153">
        <v>5.6489999999999999E-2</v>
      </c>
      <c r="I153">
        <v>6.7089999999999997E-2</v>
      </c>
      <c r="J153">
        <v>7.7799999999999994E-2</v>
      </c>
      <c r="K153" t="s">
        <v>2141</v>
      </c>
      <c r="L153" t="s">
        <v>285</v>
      </c>
      <c r="M153" t="s">
        <v>286</v>
      </c>
      <c r="N153" t="s">
        <v>717</v>
      </c>
      <c r="O153">
        <v>8.8609999999999994E-2</v>
      </c>
      <c r="P153">
        <v>9.9540000000000003E-2</v>
      </c>
    </row>
    <row r="154" spans="1:16">
      <c r="A154">
        <v>760934</v>
      </c>
      <c r="B154" t="s">
        <v>870</v>
      </c>
      <c r="C154">
        <v>2.1250000000000002E-2</v>
      </c>
      <c r="D154">
        <v>2.9729999999999999E-2</v>
      </c>
      <c r="E154">
        <v>3.6339999999999997E-2</v>
      </c>
      <c r="F154">
        <v>3.9669999999999997E-2</v>
      </c>
      <c r="G154">
        <v>4.5990000000000003E-2</v>
      </c>
      <c r="H154">
        <v>5.6489999999999999E-2</v>
      </c>
      <c r="I154">
        <v>6.7089999999999997E-2</v>
      </c>
      <c r="J154">
        <v>7.7799999999999994E-2</v>
      </c>
      <c r="K154" t="s">
        <v>2142</v>
      </c>
      <c r="L154" t="s">
        <v>285</v>
      </c>
      <c r="M154" t="s">
        <v>286</v>
      </c>
      <c r="N154" t="s">
        <v>719</v>
      </c>
      <c r="O154">
        <v>8.8609999999999994E-2</v>
      </c>
      <c r="P154">
        <v>9.9540000000000003E-2</v>
      </c>
    </row>
    <row r="155" spans="1:16">
      <c r="A155">
        <v>760935</v>
      </c>
      <c r="B155" t="s">
        <v>871</v>
      </c>
      <c r="C155">
        <v>2.1250000000000002E-2</v>
      </c>
      <c r="D155">
        <v>2.9729999999999999E-2</v>
      </c>
      <c r="E155">
        <v>3.6339999999999997E-2</v>
      </c>
      <c r="F155">
        <v>3.9669999999999997E-2</v>
      </c>
      <c r="G155">
        <v>4.5990000000000003E-2</v>
      </c>
      <c r="H155">
        <v>5.6489999999999999E-2</v>
      </c>
      <c r="I155">
        <v>6.7089999999999997E-2</v>
      </c>
      <c r="J155">
        <v>7.7799999999999994E-2</v>
      </c>
      <c r="K155" t="s">
        <v>2143</v>
      </c>
      <c r="L155" t="s">
        <v>285</v>
      </c>
      <c r="M155" t="s">
        <v>286</v>
      </c>
      <c r="N155" t="s">
        <v>721</v>
      </c>
      <c r="O155">
        <v>8.8609999999999994E-2</v>
      </c>
      <c r="P155">
        <v>9.9540000000000003E-2</v>
      </c>
    </row>
    <row r="156" spans="1:16">
      <c r="A156">
        <v>760936</v>
      </c>
      <c r="B156" t="s">
        <v>872</v>
      </c>
      <c r="C156">
        <v>2.1250000000000002E-2</v>
      </c>
      <c r="D156">
        <v>2.9729999999999999E-2</v>
      </c>
      <c r="E156">
        <v>3.6339999999999997E-2</v>
      </c>
      <c r="F156">
        <v>3.9669999999999997E-2</v>
      </c>
      <c r="G156">
        <v>4.5990000000000003E-2</v>
      </c>
      <c r="H156">
        <v>5.6489999999999999E-2</v>
      </c>
      <c r="I156">
        <v>6.7089999999999997E-2</v>
      </c>
      <c r="J156">
        <v>7.7799999999999994E-2</v>
      </c>
      <c r="K156" t="s">
        <v>2144</v>
      </c>
      <c r="L156" t="s">
        <v>285</v>
      </c>
      <c r="M156" t="s">
        <v>286</v>
      </c>
      <c r="N156" t="s">
        <v>723</v>
      </c>
      <c r="O156">
        <v>8.8609999999999994E-2</v>
      </c>
      <c r="P156">
        <v>9.9540000000000003E-2</v>
      </c>
    </row>
    <row r="157" spans="1:16">
      <c r="A157">
        <v>760937</v>
      </c>
      <c r="B157" t="s">
        <v>873</v>
      </c>
      <c r="C157">
        <v>2.1250000000000002E-2</v>
      </c>
      <c r="D157">
        <v>2.9729999999999999E-2</v>
      </c>
      <c r="E157">
        <v>3.6339999999999997E-2</v>
      </c>
      <c r="F157">
        <v>3.9669999999999997E-2</v>
      </c>
      <c r="G157">
        <v>4.5990000000000003E-2</v>
      </c>
      <c r="H157">
        <v>5.6489999999999999E-2</v>
      </c>
      <c r="I157">
        <v>6.7089999999999997E-2</v>
      </c>
      <c r="J157">
        <v>7.7799999999999994E-2</v>
      </c>
      <c r="K157" t="s">
        <v>2145</v>
      </c>
      <c r="L157" t="s">
        <v>285</v>
      </c>
      <c r="M157" t="s">
        <v>286</v>
      </c>
      <c r="N157" t="s">
        <v>725</v>
      </c>
      <c r="O157">
        <v>8.8609999999999994E-2</v>
      </c>
      <c r="P157">
        <v>9.9540000000000003E-2</v>
      </c>
    </row>
    <row r="158" spans="1:16">
      <c r="A158">
        <v>760938</v>
      </c>
      <c r="B158" t="s">
        <v>874</v>
      </c>
      <c r="C158">
        <v>2.1250000000000002E-2</v>
      </c>
      <c r="D158">
        <v>2.9729999999999999E-2</v>
      </c>
      <c r="E158">
        <v>3.6339999999999997E-2</v>
      </c>
      <c r="F158">
        <v>3.9669999999999997E-2</v>
      </c>
      <c r="G158">
        <v>4.5990000000000003E-2</v>
      </c>
      <c r="H158">
        <v>5.6489999999999999E-2</v>
      </c>
      <c r="I158">
        <v>6.7089999999999997E-2</v>
      </c>
      <c r="J158">
        <v>7.7799999999999994E-2</v>
      </c>
      <c r="K158" t="s">
        <v>2146</v>
      </c>
      <c r="L158" t="s">
        <v>285</v>
      </c>
      <c r="M158" t="s">
        <v>286</v>
      </c>
      <c r="N158" t="s">
        <v>727</v>
      </c>
      <c r="O158">
        <v>8.8609999999999994E-2</v>
      </c>
      <c r="P158">
        <v>9.9540000000000003E-2</v>
      </c>
    </row>
    <row r="159" spans="1:16">
      <c r="A159">
        <v>760939</v>
      </c>
      <c r="B159" t="s">
        <v>875</v>
      </c>
      <c r="C159">
        <v>2.1250000000000002E-2</v>
      </c>
      <c r="D159">
        <v>2.9729999999999999E-2</v>
      </c>
      <c r="E159">
        <v>3.6339999999999997E-2</v>
      </c>
      <c r="F159">
        <v>3.9669999999999997E-2</v>
      </c>
      <c r="G159">
        <v>4.5990000000000003E-2</v>
      </c>
      <c r="H159">
        <v>5.6489999999999999E-2</v>
      </c>
      <c r="I159">
        <v>6.7089999999999997E-2</v>
      </c>
      <c r="J159">
        <v>7.7799999999999994E-2</v>
      </c>
      <c r="K159" t="s">
        <v>2147</v>
      </c>
      <c r="L159" t="s">
        <v>285</v>
      </c>
      <c r="M159" t="s">
        <v>286</v>
      </c>
      <c r="N159" t="s">
        <v>729</v>
      </c>
      <c r="O159">
        <v>8.8609999999999994E-2</v>
      </c>
      <c r="P159">
        <v>9.9540000000000003E-2</v>
      </c>
    </row>
    <row r="160" spans="1:16">
      <c r="A160">
        <v>760940</v>
      </c>
      <c r="B160" t="s">
        <v>876</v>
      </c>
      <c r="C160">
        <v>2.1250000000000002E-2</v>
      </c>
      <c r="D160">
        <v>2.9729999999999999E-2</v>
      </c>
      <c r="E160">
        <v>3.6339999999999997E-2</v>
      </c>
      <c r="F160">
        <v>3.9669999999999997E-2</v>
      </c>
      <c r="G160">
        <v>4.5990000000000003E-2</v>
      </c>
      <c r="H160">
        <v>5.6489999999999999E-2</v>
      </c>
      <c r="I160">
        <v>6.7089999999999997E-2</v>
      </c>
      <c r="J160">
        <v>7.7799999999999994E-2</v>
      </c>
      <c r="K160" t="s">
        <v>2148</v>
      </c>
      <c r="L160" t="s">
        <v>285</v>
      </c>
      <c r="M160" t="s">
        <v>286</v>
      </c>
      <c r="N160" t="s">
        <v>731</v>
      </c>
      <c r="O160">
        <v>8.8609999999999994E-2</v>
      </c>
      <c r="P160">
        <v>9.9540000000000003E-2</v>
      </c>
    </row>
    <row r="161" spans="1:16">
      <c r="A161">
        <v>760941</v>
      </c>
      <c r="B161" t="s">
        <v>877</v>
      </c>
      <c r="C161">
        <v>2.1250000000000002E-2</v>
      </c>
      <c r="D161">
        <v>2.9729999999999999E-2</v>
      </c>
      <c r="E161">
        <v>3.6339999999999997E-2</v>
      </c>
      <c r="F161">
        <v>3.9669999999999997E-2</v>
      </c>
      <c r="G161">
        <v>4.5990000000000003E-2</v>
      </c>
      <c r="H161">
        <v>5.6489999999999999E-2</v>
      </c>
      <c r="I161">
        <v>6.7089999999999997E-2</v>
      </c>
      <c r="J161">
        <v>7.7799999999999994E-2</v>
      </c>
      <c r="K161" t="s">
        <v>2149</v>
      </c>
      <c r="L161" t="s">
        <v>285</v>
      </c>
      <c r="M161" t="s">
        <v>286</v>
      </c>
      <c r="N161" t="s">
        <v>733</v>
      </c>
      <c r="O161">
        <v>8.8609999999999994E-2</v>
      </c>
      <c r="P161">
        <v>9.9540000000000003E-2</v>
      </c>
    </row>
    <row r="162" spans="1:16">
      <c r="A162">
        <v>760942</v>
      </c>
      <c r="B162" t="s">
        <v>878</v>
      </c>
      <c r="C162">
        <v>2.1250000000000002E-2</v>
      </c>
      <c r="D162">
        <v>2.9729999999999999E-2</v>
      </c>
      <c r="E162">
        <v>3.6339999999999997E-2</v>
      </c>
      <c r="F162">
        <v>3.9669999999999997E-2</v>
      </c>
      <c r="G162">
        <v>4.5990000000000003E-2</v>
      </c>
      <c r="H162">
        <v>5.6489999999999999E-2</v>
      </c>
      <c r="I162">
        <v>6.7089999999999997E-2</v>
      </c>
      <c r="J162">
        <v>7.7799999999999994E-2</v>
      </c>
      <c r="K162" t="s">
        <v>2150</v>
      </c>
      <c r="L162" t="s">
        <v>285</v>
      </c>
      <c r="M162" t="s">
        <v>286</v>
      </c>
      <c r="N162" t="s">
        <v>735</v>
      </c>
      <c r="O162">
        <v>8.8609999999999994E-2</v>
      </c>
      <c r="P162">
        <v>9.9540000000000003E-2</v>
      </c>
    </row>
    <row r="163" spans="1:16">
      <c r="A163">
        <v>760943</v>
      </c>
      <c r="B163" t="s">
        <v>879</v>
      </c>
      <c r="C163">
        <v>2.1250000000000002E-2</v>
      </c>
      <c r="D163">
        <v>2.9729999999999999E-2</v>
      </c>
      <c r="E163">
        <v>3.6339999999999997E-2</v>
      </c>
      <c r="F163">
        <v>3.9669999999999997E-2</v>
      </c>
      <c r="G163">
        <v>4.5990000000000003E-2</v>
      </c>
      <c r="H163">
        <v>5.6489999999999999E-2</v>
      </c>
      <c r="I163">
        <v>6.7089999999999997E-2</v>
      </c>
      <c r="J163">
        <v>7.7799999999999994E-2</v>
      </c>
      <c r="K163" t="s">
        <v>2151</v>
      </c>
      <c r="L163" t="s">
        <v>285</v>
      </c>
      <c r="M163" t="s">
        <v>286</v>
      </c>
      <c r="N163" t="s">
        <v>737</v>
      </c>
      <c r="O163">
        <v>8.8609999999999994E-2</v>
      </c>
      <c r="P163">
        <v>9.9540000000000003E-2</v>
      </c>
    </row>
    <row r="164" spans="1:16">
      <c r="A164">
        <v>760944</v>
      </c>
      <c r="B164" t="s">
        <v>880</v>
      </c>
      <c r="C164">
        <v>2.1250000000000002E-2</v>
      </c>
      <c r="D164">
        <v>2.9729999999999999E-2</v>
      </c>
      <c r="E164">
        <v>3.6339999999999997E-2</v>
      </c>
      <c r="F164">
        <v>3.9669999999999997E-2</v>
      </c>
      <c r="G164">
        <v>4.5990000000000003E-2</v>
      </c>
      <c r="H164">
        <v>5.6489999999999999E-2</v>
      </c>
      <c r="I164">
        <v>6.7089999999999997E-2</v>
      </c>
      <c r="J164">
        <v>7.7799999999999994E-2</v>
      </c>
      <c r="K164" t="s">
        <v>2152</v>
      </c>
      <c r="L164" t="s">
        <v>285</v>
      </c>
      <c r="M164" t="s">
        <v>286</v>
      </c>
      <c r="N164" t="s">
        <v>739</v>
      </c>
      <c r="O164">
        <v>8.8609999999999994E-2</v>
      </c>
      <c r="P164">
        <v>9.9540000000000003E-2</v>
      </c>
    </row>
    <row r="165" spans="1:16">
      <c r="A165">
        <v>760945</v>
      </c>
      <c r="B165" t="s">
        <v>881</v>
      </c>
      <c r="C165">
        <v>2.1250000000000002E-2</v>
      </c>
      <c r="D165">
        <v>2.9729999999999999E-2</v>
      </c>
      <c r="E165">
        <v>3.6339999999999997E-2</v>
      </c>
      <c r="F165">
        <v>3.9669999999999997E-2</v>
      </c>
      <c r="G165">
        <v>4.5990000000000003E-2</v>
      </c>
      <c r="H165">
        <v>5.6489999999999999E-2</v>
      </c>
      <c r="I165">
        <v>6.7089999999999997E-2</v>
      </c>
      <c r="J165">
        <v>7.7799999999999994E-2</v>
      </c>
      <c r="K165" t="s">
        <v>2153</v>
      </c>
      <c r="L165" t="s">
        <v>285</v>
      </c>
      <c r="M165" t="s">
        <v>286</v>
      </c>
      <c r="N165" t="s">
        <v>741</v>
      </c>
      <c r="O165">
        <v>8.8609999999999994E-2</v>
      </c>
      <c r="P165">
        <v>9.9540000000000003E-2</v>
      </c>
    </row>
    <row r="166" spans="1:16">
      <c r="A166">
        <v>760946</v>
      </c>
      <c r="B166" t="s">
        <v>882</v>
      </c>
      <c r="C166">
        <v>2.1250000000000002E-2</v>
      </c>
      <c r="D166">
        <v>2.9729999999999999E-2</v>
      </c>
      <c r="E166">
        <v>3.6339999999999997E-2</v>
      </c>
      <c r="F166">
        <v>3.9669999999999997E-2</v>
      </c>
      <c r="G166">
        <v>4.5990000000000003E-2</v>
      </c>
      <c r="H166">
        <v>5.6489999999999999E-2</v>
      </c>
      <c r="I166">
        <v>6.7089999999999997E-2</v>
      </c>
      <c r="J166">
        <v>7.7799999999999994E-2</v>
      </c>
      <c r="K166" t="s">
        <v>2154</v>
      </c>
      <c r="L166" t="s">
        <v>285</v>
      </c>
      <c r="M166" t="s">
        <v>286</v>
      </c>
      <c r="N166" t="s">
        <v>743</v>
      </c>
      <c r="O166">
        <v>8.8609999999999994E-2</v>
      </c>
      <c r="P166">
        <v>9.9540000000000003E-2</v>
      </c>
    </row>
    <row r="167" spans="1:16">
      <c r="A167">
        <v>760947</v>
      </c>
      <c r="B167" t="s">
        <v>883</v>
      </c>
      <c r="C167">
        <v>2.1250000000000002E-2</v>
      </c>
      <c r="D167">
        <v>2.9729999999999999E-2</v>
      </c>
      <c r="E167">
        <v>3.6339999999999997E-2</v>
      </c>
      <c r="F167">
        <v>3.9669999999999997E-2</v>
      </c>
      <c r="G167">
        <v>4.5990000000000003E-2</v>
      </c>
      <c r="H167">
        <v>5.6489999999999999E-2</v>
      </c>
      <c r="I167">
        <v>6.7089999999999997E-2</v>
      </c>
      <c r="J167">
        <v>7.7799999999999994E-2</v>
      </c>
      <c r="K167" t="s">
        <v>2155</v>
      </c>
      <c r="L167" t="s">
        <v>285</v>
      </c>
      <c r="M167" t="s">
        <v>286</v>
      </c>
      <c r="N167" t="s">
        <v>745</v>
      </c>
      <c r="O167">
        <v>8.8609999999999994E-2</v>
      </c>
      <c r="P167">
        <v>9.9540000000000003E-2</v>
      </c>
    </row>
    <row r="168" spans="1:16">
      <c r="A168">
        <v>760948</v>
      </c>
      <c r="B168" t="s">
        <v>884</v>
      </c>
      <c r="C168">
        <v>2.1250000000000002E-2</v>
      </c>
      <c r="D168">
        <v>2.9729999999999999E-2</v>
      </c>
      <c r="E168">
        <v>3.6339999999999997E-2</v>
      </c>
      <c r="F168">
        <v>3.9669999999999997E-2</v>
      </c>
      <c r="G168">
        <v>4.5990000000000003E-2</v>
      </c>
      <c r="H168">
        <v>5.6489999999999999E-2</v>
      </c>
      <c r="I168">
        <v>6.7089999999999997E-2</v>
      </c>
      <c r="J168">
        <v>7.7799999999999994E-2</v>
      </c>
      <c r="K168" t="s">
        <v>2156</v>
      </c>
      <c r="L168" t="s">
        <v>285</v>
      </c>
      <c r="M168" t="s">
        <v>286</v>
      </c>
      <c r="N168" t="s">
        <v>747</v>
      </c>
      <c r="O168">
        <v>8.8609999999999994E-2</v>
      </c>
      <c r="P168">
        <v>9.9540000000000003E-2</v>
      </c>
    </row>
    <row r="169" spans="1:16">
      <c r="A169">
        <v>760949</v>
      </c>
      <c r="B169" t="s">
        <v>885</v>
      </c>
      <c r="C169">
        <v>2.1250000000000002E-2</v>
      </c>
      <c r="D169">
        <v>2.9729999999999999E-2</v>
      </c>
      <c r="E169">
        <v>3.6339999999999997E-2</v>
      </c>
      <c r="F169">
        <v>3.9669999999999997E-2</v>
      </c>
      <c r="G169">
        <v>4.5990000000000003E-2</v>
      </c>
      <c r="H169">
        <v>5.6489999999999999E-2</v>
      </c>
      <c r="I169">
        <v>6.7089999999999997E-2</v>
      </c>
      <c r="J169">
        <v>7.7799999999999994E-2</v>
      </c>
      <c r="K169" t="s">
        <v>2157</v>
      </c>
      <c r="L169" t="s">
        <v>285</v>
      </c>
      <c r="M169" t="s">
        <v>286</v>
      </c>
      <c r="N169" t="s">
        <v>749</v>
      </c>
      <c r="O169">
        <v>8.8609999999999994E-2</v>
      </c>
      <c r="P169">
        <v>9.9540000000000003E-2</v>
      </c>
    </row>
    <row r="170" spans="1:16">
      <c r="A170">
        <v>760950</v>
      </c>
      <c r="B170" t="s">
        <v>886</v>
      </c>
      <c r="C170">
        <v>2.1250000000000002E-2</v>
      </c>
      <c r="D170">
        <v>2.9729999999999999E-2</v>
      </c>
      <c r="E170">
        <v>3.6339999999999997E-2</v>
      </c>
      <c r="F170">
        <v>3.9669999999999997E-2</v>
      </c>
      <c r="G170">
        <v>4.5990000000000003E-2</v>
      </c>
      <c r="H170">
        <v>5.6489999999999999E-2</v>
      </c>
      <c r="I170">
        <v>6.7089999999999997E-2</v>
      </c>
      <c r="J170">
        <v>7.7799999999999994E-2</v>
      </c>
      <c r="K170" t="s">
        <v>2158</v>
      </c>
      <c r="L170" t="s">
        <v>285</v>
      </c>
      <c r="M170" t="s">
        <v>286</v>
      </c>
      <c r="N170" t="s">
        <v>751</v>
      </c>
      <c r="O170">
        <v>8.8609999999999994E-2</v>
      </c>
      <c r="P170">
        <v>9.9540000000000003E-2</v>
      </c>
    </row>
    <row r="171" spans="1:16">
      <c r="A171">
        <v>760951</v>
      </c>
      <c r="B171" t="s">
        <v>887</v>
      </c>
      <c r="C171">
        <v>2.1250000000000002E-2</v>
      </c>
      <c r="D171">
        <v>2.9729999999999999E-2</v>
      </c>
      <c r="E171">
        <v>3.6339999999999997E-2</v>
      </c>
      <c r="F171">
        <v>3.9669999999999997E-2</v>
      </c>
      <c r="G171">
        <v>4.5990000000000003E-2</v>
      </c>
      <c r="H171">
        <v>5.6489999999999999E-2</v>
      </c>
      <c r="I171">
        <v>6.7089999999999997E-2</v>
      </c>
      <c r="J171">
        <v>7.7799999999999994E-2</v>
      </c>
      <c r="K171" t="s">
        <v>2159</v>
      </c>
      <c r="L171" t="s">
        <v>285</v>
      </c>
      <c r="M171" t="s">
        <v>286</v>
      </c>
      <c r="N171" t="s">
        <v>753</v>
      </c>
      <c r="O171">
        <v>8.8609999999999994E-2</v>
      </c>
      <c r="P171">
        <v>9.9540000000000003E-2</v>
      </c>
    </row>
    <row r="172" spans="1:16">
      <c r="A172">
        <v>760952</v>
      </c>
      <c r="B172" t="s">
        <v>888</v>
      </c>
      <c r="C172">
        <v>2.1250000000000002E-2</v>
      </c>
      <c r="D172">
        <v>2.9729999999999999E-2</v>
      </c>
      <c r="E172">
        <v>3.6339999999999997E-2</v>
      </c>
      <c r="F172">
        <v>3.9669999999999997E-2</v>
      </c>
      <c r="G172">
        <v>4.5990000000000003E-2</v>
      </c>
      <c r="H172">
        <v>5.6489999999999999E-2</v>
      </c>
      <c r="I172">
        <v>6.7089999999999997E-2</v>
      </c>
      <c r="J172">
        <v>7.7799999999999994E-2</v>
      </c>
      <c r="K172" t="s">
        <v>2160</v>
      </c>
      <c r="L172" t="s">
        <v>285</v>
      </c>
      <c r="M172" t="s">
        <v>286</v>
      </c>
      <c r="N172" t="s">
        <v>755</v>
      </c>
      <c r="O172">
        <v>8.8609999999999994E-2</v>
      </c>
      <c r="P172">
        <v>9.9540000000000003E-2</v>
      </c>
    </row>
    <row r="173" spans="1:16">
      <c r="A173">
        <v>760953</v>
      </c>
      <c r="B173" t="s">
        <v>889</v>
      </c>
      <c r="C173">
        <v>2.1250000000000002E-2</v>
      </c>
      <c r="D173">
        <v>2.9729999999999999E-2</v>
      </c>
      <c r="E173">
        <v>3.6339999999999997E-2</v>
      </c>
      <c r="F173">
        <v>3.9669999999999997E-2</v>
      </c>
      <c r="G173">
        <v>4.5990000000000003E-2</v>
      </c>
      <c r="H173">
        <v>5.6489999999999999E-2</v>
      </c>
      <c r="I173">
        <v>6.7089999999999997E-2</v>
      </c>
      <c r="J173">
        <v>7.7799999999999994E-2</v>
      </c>
      <c r="K173" t="s">
        <v>2161</v>
      </c>
      <c r="L173" t="s">
        <v>285</v>
      </c>
      <c r="M173" t="s">
        <v>286</v>
      </c>
      <c r="N173" t="s">
        <v>757</v>
      </c>
      <c r="O173">
        <v>8.8609999999999994E-2</v>
      </c>
      <c r="P173">
        <v>9.9540000000000003E-2</v>
      </c>
    </row>
    <row r="174" spans="1:16">
      <c r="A174">
        <v>760954</v>
      </c>
      <c r="B174" t="s">
        <v>890</v>
      </c>
      <c r="C174">
        <v>2.1250000000000002E-2</v>
      </c>
      <c r="D174">
        <v>2.9729999999999999E-2</v>
      </c>
      <c r="E174">
        <v>3.6339999999999997E-2</v>
      </c>
      <c r="F174">
        <v>3.9669999999999997E-2</v>
      </c>
      <c r="G174">
        <v>4.5990000000000003E-2</v>
      </c>
      <c r="H174">
        <v>5.6489999999999999E-2</v>
      </c>
      <c r="I174">
        <v>6.7089999999999997E-2</v>
      </c>
      <c r="J174">
        <v>7.7799999999999994E-2</v>
      </c>
      <c r="K174" t="s">
        <v>2162</v>
      </c>
      <c r="L174" t="s">
        <v>285</v>
      </c>
      <c r="M174" t="s">
        <v>286</v>
      </c>
      <c r="N174" t="s">
        <v>759</v>
      </c>
      <c r="O174">
        <v>8.8609999999999994E-2</v>
      </c>
      <c r="P174">
        <v>9.9540000000000003E-2</v>
      </c>
    </row>
    <row r="175" spans="1:16">
      <c r="A175">
        <v>760955</v>
      </c>
      <c r="B175" t="s">
        <v>891</v>
      </c>
      <c r="C175">
        <v>2.1250000000000002E-2</v>
      </c>
      <c r="D175">
        <v>2.9729999999999999E-2</v>
      </c>
      <c r="E175">
        <v>3.6339999999999997E-2</v>
      </c>
      <c r="F175">
        <v>3.9669999999999997E-2</v>
      </c>
      <c r="G175">
        <v>4.5990000000000003E-2</v>
      </c>
      <c r="H175">
        <v>5.6489999999999999E-2</v>
      </c>
      <c r="I175">
        <v>6.7089999999999997E-2</v>
      </c>
      <c r="J175">
        <v>7.7799999999999994E-2</v>
      </c>
      <c r="K175" t="s">
        <v>2163</v>
      </c>
      <c r="L175" t="s">
        <v>285</v>
      </c>
      <c r="M175" t="s">
        <v>286</v>
      </c>
      <c r="N175" t="s">
        <v>761</v>
      </c>
      <c r="O175">
        <v>8.8609999999999994E-2</v>
      </c>
      <c r="P175">
        <v>9.9540000000000003E-2</v>
      </c>
    </row>
    <row r="176" spans="1:16">
      <c r="A176">
        <v>760956</v>
      </c>
      <c r="B176" t="s">
        <v>892</v>
      </c>
      <c r="C176">
        <v>2.1250000000000002E-2</v>
      </c>
      <c r="D176">
        <v>2.9729999999999999E-2</v>
      </c>
      <c r="E176">
        <v>3.6339999999999997E-2</v>
      </c>
      <c r="F176">
        <v>3.9669999999999997E-2</v>
      </c>
      <c r="G176">
        <v>4.5990000000000003E-2</v>
      </c>
      <c r="H176">
        <v>5.6489999999999999E-2</v>
      </c>
      <c r="I176">
        <v>6.7089999999999997E-2</v>
      </c>
      <c r="J176">
        <v>7.7799999999999994E-2</v>
      </c>
      <c r="K176" t="s">
        <v>2164</v>
      </c>
      <c r="L176" t="s">
        <v>285</v>
      </c>
      <c r="M176" t="s">
        <v>286</v>
      </c>
      <c r="N176" t="s">
        <v>763</v>
      </c>
      <c r="O176">
        <v>8.8609999999999994E-2</v>
      </c>
      <c r="P176">
        <v>9.9540000000000003E-2</v>
      </c>
    </row>
    <row r="177" spans="1:16">
      <c r="A177">
        <v>760957</v>
      </c>
      <c r="B177" t="s">
        <v>893</v>
      </c>
      <c r="C177">
        <v>2.1250000000000002E-2</v>
      </c>
      <c r="D177">
        <v>2.9729999999999999E-2</v>
      </c>
      <c r="E177">
        <v>3.6339999999999997E-2</v>
      </c>
      <c r="F177">
        <v>3.9669999999999997E-2</v>
      </c>
      <c r="G177">
        <v>4.5990000000000003E-2</v>
      </c>
      <c r="H177">
        <v>5.6489999999999999E-2</v>
      </c>
      <c r="I177">
        <v>6.7089999999999997E-2</v>
      </c>
      <c r="J177">
        <v>7.7799999999999994E-2</v>
      </c>
      <c r="K177" t="s">
        <v>2165</v>
      </c>
      <c r="L177" t="s">
        <v>285</v>
      </c>
      <c r="M177" t="s">
        <v>286</v>
      </c>
      <c r="N177" t="s">
        <v>765</v>
      </c>
      <c r="O177">
        <v>8.8609999999999994E-2</v>
      </c>
      <c r="P177">
        <v>9.9540000000000003E-2</v>
      </c>
    </row>
    <row r="178" spans="1:16">
      <c r="A178">
        <v>760958</v>
      </c>
      <c r="B178" t="s">
        <v>894</v>
      </c>
      <c r="C178">
        <v>2.1250000000000002E-2</v>
      </c>
      <c r="D178">
        <v>2.9729999999999999E-2</v>
      </c>
      <c r="E178">
        <v>3.6339999999999997E-2</v>
      </c>
      <c r="F178">
        <v>3.9669999999999997E-2</v>
      </c>
      <c r="G178">
        <v>4.5990000000000003E-2</v>
      </c>
      <c r="H178">
        <v>5.6489999999999999E-2</v>
      </c>
      <c r="I178">
        <v>6.7089999999999997E-2</v>
      </c>
      <c r="J178">
        <v>7.7799999999999994E-2</v>
      </c>
      <c r="K178" t="s">
        <v>2166</v>
      </c>
      <c r="L178" t="s">
        <v>285</v>
      </c>
      <c r="M178" t="s">
        <v>286</v>
      </c>
      <c r="N178" t="s">
        <v>767</v>
      </c>
      <c r="O178">
        <v>8.8609999999999994E-2</v>
      </c>
      <c r="P178">
        <v>9.9540000000000003E-2</v>
      </c>
    </row>
    <row r="179" spans="1:16">
      <c r="A179">
        <v>760959</v>
      </c>
      <c r="B179" t="s">
        <v>895</v>
      </c>
      <c r="C179">
        <v>2.1250000000000002E-2</v>
      </c>
      <c r="D179">
        <v>2.9729999999999999E-2</v>
      </c>
      <c r="E179">
        <v>3.6339999999999997E-2</v>
      </c>
      <c r="F179">
        <v>3.9669999999999997E-2</v>
      </c>
      <c r="G179">
        <v>4.5990000000000003E-2</v>
      </c>
      <c r="H179">
        <v>5.6489999999999999E-2</v>
      </c>
      <c r="I179">
        <v>6.7089999999999997E-2</v>
      </c>
      <c r="J179">
        <v>7.7799999999999994E-2</v>
      </c>
      <c r="K179" t="s">
        <v>2167</v>
      </c>
      <c r="L179" t="s">
        <v>285</v>
      </c>
      <c r="M179" t="s">
        <v>286</v>
      </c>
      <c r="N179" t="s">
        <v>769</v>
      </c>
      <c r="O179">
        <v>8.8609999999999994E-2</v>
      </c>
      <c r="P179">
        <v>9.9540000000000003E-2</v>
      </c>
    </row>
    <row r="180" spans="1:16">
      <c r="A180">
        <v>760960</v>
      </c>
      <c r="B180" t="s">
        <v>896</v>
      </c>
      <c r="C180">
        <v>2.1250000000000002E-2</v>
      </c>
      <c r="D180">
        <v>2.9729999999999999E-2</v>
      </c>
      <c r="E180">
        <v>3.6339999999999997E-2</v>
      </c>
      <c r="F180">
        <v>3.9669999999999997E-2</v>
      </c>
      <c r="G180">
        <v>4.5990000000000003E-2</v>
      </c>
      <c r="H180">
        <v>5.6489999999999999E-2</v>
      </c>
      <c r="I180">
        <v>6.7089999999999997E-2</v>
      </c>
      <c r="J180">
        <v>7.7799999999999994E-2</v>
      </c>
      <c r="K180" t="s">
        <v>2168</v>
      </c>
      <c r="L180" t="s">
        <v>285</v>
      </c>
      <c r="M180" t="s">
        <v>286</v>
      </c>
      <c r="N180" t="s">
        <v>771</v>
      </c>
      <c r="O180">
        <v>8.8609999999999994E-2</v>
      </c>
      <c r="P180">
        <v>9.9540000000000003E-2</v>
      </c>
    </row>
    <row r="181" spans="1:16">
      <c r="A181">
        <v>760961</v>
      </c>
      <c r="B181" t="s">
        <v>897</v>
      </c>
      <c r="C181">
        <v>2.1250000000000002E-2</v>
      </c>
      <c r="D181">
        <v>2.9729999999999999E-2</v>
      </c>
      <c r="E181">
        <v>3.6339999999999997E-2</v>
      </c>
      <c r="F181">
        <v>3.9669999999999997E-2</v>
      </c>
      <c r="G181">
        <v>4.5990000000000003E-2</v>
      </c>
      <c r="H181">
        <v>5.6489999999999999E-2</v>
      </c>
      <c r="I181">
        <v>6.7089999999999997E-2</v>
      </c>
      <c r="J181">
        <v>7.7799999999999994E-2</v>
      </c>
      <c r="K181" t="s">
        <v>2169</v>
      </c>
      <c r="L181" t="s">
        <v>285</v>
      </c>
      <c r="M181" t="s">
        <v>286</v>
      </c>
      <c r="N181" t="s">
        <v>773</v>
      </c>
      <c r="O181">
        <v>8.8609999999999994E-2</v>
      </c>
      <c r="P181">
        <v>9.9540000000000003E-2</v>
      </c>
    </row>
    <row r="182" spans="1:16">
      <c r="A182">
        <v>760962</v>
      </c>
      <c r="B182" t="s">
        <v>898</v>
      </c>
      <c r="C182">
        <v>2.1250000000000002E-2</v>
      </c>
      <c r="D182">
        <v>2.9729999999999999E-2</v>
      </c>
      <c r="E182">
        <v>3.6339999999999997E-2</v>
      </c>
      <c r="F182">
        <v>3.9669999999999997E-2</v>
      </c>
      <c r="G182">
        <v>4.5990000000000003E-2</v>
      </c>
      <c r="H182">
        <v>5.6489999999999999E-2</v>
      </c>
      <c r="I182">
        <v>6.7089999999999997E-2</v>
      </c>
      <c r="J182">
        <v>7.7799999999999994E-2</v>
      </c>
      <c r="K182" t="s">
        <v>2170</v>
      </c>
      <c r="L182" t="s">
        <v>285</v>
      </c>
      <c r="M182" t="s">
        <v>286</v>
      </c>
      <c r="N182" t="s">
        <v>775</v>
      </c>
      <c r="O182">
        <v>8.8609999999999994E-2</v>
      </c>
      <c r="P182">
        <v>9.9540000000000003E-2</v>
      </c>
    </row>
    <row r="183" spans="1:16">
      <c r="A183">
        <v>760963</v>
      </c>
      <c r="B183" t="s">
        <v>899</v>
      </c>
      <c r="C183">
        <v>2.1250000000000002E-2</v>
      </c>
      <c r="D183">
        <v>2.9729999999999999E-2</v>
      </c>
      <c r="E183">
        <v>3.6339999999999997E-2</v>
      </c>
      <c r="F183">
        <v>3.9669999999999997E-2</v>
      </c>
      <c r="G183">
        <v>4.5990000000000003E-2</v>
      </c>
      <c r="H183">
        <v>5.6489999999999999E-2</v>
      </c>
      <c r="I183">
        <v>6.7089999999999997E-2</v>
      </c>
      <c r="J183">
        <v>7.7799999999999994E-2</v>
      </c>
      <c r="K183" t="s">
        <v>2171</v>
      </c>
      <c r="L183" t="s">
        <v>285</v>
      </c>
      <c r="M183" t="s">
        <v>286</v>
      </c>
      <c r="N183" t="s">
        <v>777</v>
      </c>
      <c r="O183">
        <v>8.8609999999999994E-2</v>
      </c>
      <c r="P183">
        <v>9.9540000000000003E-2</v>
      </c>
    </row>
    <row r="184" spans="1:16">
      <c r="A184">
        <v>760842</v>
      </c>
      <c r="B184" t="s">
        <v>900</v>
      </c>
      <c r="C184">
        <v>2.5659999999999999E-2</v>
      </c>
      <c r="D184">
        <v>2.5659999999999999E-2</v>
      </c>
      <c r="E184">
        <v>2.7300000000000001E-2</v>
      </c>
      <c r="F184">
        <v>2.9770000000000001E-2</v>
      </c>
      <c r="G184">
        <v>3.3070000000000002E-2</v>
      </c>
      <c r="H184">
        <v>3.7199999999999997E-2</v>
      </c>
      <c r="I184">
        <v>4.1349999999999998E-2</v>
      </c>
      <c r="J184">
        <v>4.5510000000000002E-2</v>
      </c>
      <c r="K184" t="s">
        <v>2172</v>
      </c>
      <c r="L184" t="s">
        <v>285</v>
      </c>
      <c r="M184" t="s">
        <v>9</v>
      </c>
      <c r="N184" t="s">
        <v>657</v>
      </c>
      <c r="O184">
        <v>4.9689999999999998E-2</v>
      </c>
      <c r="P184">
        <v>5.389E-2</v>
      </c>
    </row>
    <row r="185" spans="1:16">
      <c r="A185">
        <v>760843</v>
      </c>
      <c r="B185" t="s">
        <v>901</v>
      </c>
      <c r="C185">
        <v>2.5659999999999999E-2</v>
      </c>
      <c r="D185">
        <v>2.5659999999999999E-2</v>
      </c>
      <c r="E185">
        <v>2.7300000000000001E-2</v>
      </c>
      <c r="F185">
        <v>2.9770000000000001E-2</v>
      </c>
      <c r="G185">
        <v>3.3070000000000002E-2</v>
      </c>
      <c r="H185">
        <v>3.7199999999999997E-2</v>
      </c>
      <c r="I185">
        <v>4.1349999999999998E-2</v>
      </c>
      <c r="J185">
        <v>4.5510000000000002E-2</v>
      </c>
      <c r="K185" t="s">
        <v>2173</v>
      </c>
      <c r="L185" t="s">
        <v>285</v>
      </c>
      <c r="M185" t="s">
        <v>9</v>
      </c>
      <c r="N185" t="s">
        <v>659</v>
      </c>
      <c r="O185">
        <v>4.9689999999999998E-2</v>
      </c>
      <c r="P185">
        <v>5.389E-2</v>
      </c>
    </row>
    <row r="186" spans="1:16">
      <c r="A186">
        <v>760844</v>
      </c>
      <c r="B186" t="s">
        <v>902</v>
      </c>
      <c r="C186">
        <v>2.5659999999999999E-2</v>
      </c>
      <c r="D186">
        <v>2.5659999999999999E-2</v>
      </c>
      <c r="E186">
        <v>2.7300000000000001E-2</v>
      </c>
      <c r="F186">
        <v>2.9770000000000001E-2</v>
      </c>
      <c r="G186">
        <v>3.3070000000000002E-2</v>
      </c>
      <c r="H186">
        <v>3.7199999999999997E-2</v>
      </c>
      <c r="I186">
        <v>4.1349999999999998E-2</v>
      </c>
      <c r="J186">
        <v>4.5510000000000002E-2</v>
      </c>
      <c r="K186" t="s">
        <v>2174</v>
      </c>
      <c r="L186" t="s">
        <v>285</v>
      </c>
      <c r="M186" t="s">
        <v>9</v>
      </c>
      <c r="N186" t="s">
        <v>661</v>
      </c>
      <c r="O186">
        <v>4.9689999999999998E-2</v>
      </c>
      <c r="P186">
        <v>5.389E-2</v>
      </c>
    </row>
    <row r="187" spans="1:16">
      <c r="A187">
        <v>760845</v>
      </c>
      <c r="B187" t="s">
        <v>903</v>
      </c>
      <c r="C187">
        <v>2.5659999999999999E-2</v>
      </c>
      <c r="D187">
        <v>2.5659999999999999E-2</v>
      </c>
      <c r="E187">
        <v>2.7300000000000001E-2</v>
      </c>
      <c r="F187">
        <v>2.9770000000000001E-2</v>
      </c>
      <c r="G187">
        <v>3.3070000000000002E-2</v>
      </c>
      <c r="H187">
        <v>3.7199999999999997E-2</v>
      </c>
      <c r="I187">
        <v>4.1349999999999998E-2</v>
      </c>
      <c r="J187">
        <v>4.5510000000000002E-2</v>
      </c>
      <c r="K187" t="s">
        <v>2175</v>
      </c>
      <c r="L187" t="s">
        <v>285</v>
      </c>
      <c r="M187" t="s">
        <v>9</v>
      </c>
      <c r="N187" t="s">
        <v>663</v>
      </c>
      <c r="O187">
        <v>4.9689999999999998E-2</v>
      </c>
      <c r="P187">
        <v>5.389E-2</v>
      </c>
    </row>
    <row r="188" spans="1:16">
      <c r="A188">
        <v>760846</v>
      </c>
      <c r="B188" t="s">
        <v>904</v>
      </c>
      <c r="C188">
        <v>2.5659999999999999E-2</v>
      </c>
      <c r="D188">
        <v>2.5659999999999999E-2</v>
      </c>
      <c r="E188">
        <v>2.7300000000000001E-2</v>
      </c>
      <c r="F188">
        <v>2.9770000000000001E-2</v>
      </c>
      <c r="G188">
        <v>3.3070000000000002E-2</v>
      </c>
      <c r="H188">
        <v>3.7199999999999997E-2</v>
      </c>
      <c r="I188">
        <v>4.1349999999999998E-2</v>
      </c>
      <c r="J188">
        <v>4.5510000000000002E-2</v>
      </c>
      <c r="K188" t="s">
        <v>2176</v>
      </c>
      <c r="L188" t="s">
        <v>285</v>
      </c>
      <c r="M188" t="s">
        <v>9</v>
      </c>
      <c r="N188" t="s">
        <v>665</v>
      </c>
      <c r="O188">
        <v>4.9689999999999998E-2</v>
      </c>
      <c r="P188">
        <v>5.389E-2</v>
      </c>
    </row>
    <row r="189" spans="1:16">
      <c r="A189">
        <v>760847</v>
      </c>
      <c r="B189" t="s">
        <v>905</v>
      </c>
      <c r="C189">
        <v>2.5659999999999999E-2</v>
      </c>
      <c r="D189">
        <v>2.5659999999999999E-2</v>
      </c>
      <c r="E189">
        <v>2.7300000000000001E-2</v>
      </c>
      <c r="F189">
        <v>2.9770000000000001E-2</v>
      </c>
      <c r="G189">
        <v>3.3070000000000002E-2</v>
      </c>
      <c r="H189">
        <v>3.7199999999999997E-2</v>
      </c>
      <c r="I189">
        <v>4.1349999999999998E-2</v>
      </c>
      <c r="J189">
        <v>4.5510000000000002E-2</v>
      </c>
      <c r="K189" t="s">
        <v>2177</v>
      </c>
      <c r="L189" t="s">
        <v>285</v>
      </c>
      <c r="M189" t="s">
        <v>9</v>
      </c>
      <c r="N189" t="s">
        <v>667</v>
      </c>
      <c r="O189">
        <v>4.9689999999999998E-2</v>
      </c>
      <c r="P189">
        <v>5.389E-2</v>
      </c>
    </row>
    <row r="190" spans="1:16">
      <c r="A190">
        <v>760848</v>
      </c>
      <c r="B190" t="s">
        <v>906</v>
      </c>
      <c r="C190">
        <v>2.5659999999999999E-2</v>
      </c>
      <c r="D190">
        <v>2.5659999999999999E-2</v>
      </c>
      <c r="E190">
        <v>2.7300000000000001E-2</v>
      </c>
      <c r="F190">
        <v>2.9770000000000001E-2</v>
      </c>
      <c r="G190">
        <v>3.3070000000000002E-2</v>
      </c>
      <c r="H190">
        <v>3.7199999999999997E-2</v>
      </c>
      <c r="I190">
        <v>4.1349999999999998E-2</v>
      </c>
      <c r="J190">
        <v>4.5510000000000002E-2</v>
      </c>
      <c r="K190" t="s">
        <v>2178</v>
      </c>
      <c r="L190" t="s">
        <v>285</v>
      </c>
      <c r="M190" t="s">
        <v>9</v>
      </c>
      <c r="N190" t="s">
        <v>669</v>
      </c>
      <c r="O190">
        <v>4.9689999999999998E-2</v>
      </c>
      <c r="P190">
        <v>5.389E-2</v>
      </c>
    </row>
    <row r="191" spans="1:16">
      <c r="A191">
        <v>760849</v>
      </c>
      <c r="B191" t="s">
        <v>907</v>
      </c>
      <c r="C191">
        <v>2.5659999999999999E-2</v>
      </c>
      <c r="D191">
        <v>2.5659999999999999E-2</v>
      </c>
      <c r="E191">
        <v>2.7300000000000001E-2</v>
      </c>
      <c r="F191">
        <v>2.9770000000000001E-2</v>
      </c>
      <c r="G191">
        <v>3.3070000000000002E-2</v>
      </c>
      <c r="H191">
        <v>3.7199999999999997E-2</v>
      </c>
      <c r="I191">
        <v>4.1349999999999998E-2</v>
      </c>
      <c r="J191">
        <v>4.5510000000000002E-2</v>
      </c>
      <c r="K191" t="s">
        <v>2179</v>
      </c>
      <c r="L191" t="s">
        <v>285</v>
      </c>
      <c r="M191" t="s">
        <v>9</v>
      </c>
      <c r="N191" t="s">
        <v>671</v>
      </c>
      <c r="O191">
        <v>4.9689999999999998E-2</v>
      </c>
      <c r="P191">
        <v>5.389E-2</v>
      </c>
    </row>
    <row r="192" spans="1:16">
      <c r="A192">
        <v>760850</v>
      </c>
      <c r="B192" t="s">
        <v>908</v>
      </c>
      <c r="C192">
        <v>2.5659999999999999E-2</v>
      </c>
      <c r="D192">
        <v>2.5659999999999999E-2</v>
      </c>
      <c r="E192">
        <v>2.7300000000000001E-2</v>
      </c>
      <c r="F192">
        <v>2.9770000000000001E-2</v>
      </c>
      <c r="G192">
        <v>3.3070000000000002E-2</v>
      </c>
      <c r="H192">
        <v>3.7199999999999997E-2</v>
      </c>
      <c r="I192">
        <v>4.1349999999999998E-2</v>
      </c>
      <c r="J192">
        <v>4.5510000000000002E-2</v>
      </c>
      <c r="K192" t="s">
        <v>2180</v>
      </c>
      <c r="L192" t="s">
        <v>285</v>
      </c>
      <c r="M192" t="s">
        <v>9</v>
      </c>
      <c r="N192" t="s">
        <v>673</v>
      </c>
      <c r="O192">
        <v>4.9689999999999998E-2</v>
      </c>
      <c r="P192">
        <v>5.389E-2</v>
      </c>
    </row>
    <row r="193" spans="1:16">
      <c r="A193">
        <v>760851</v>
      </c>
      <c r="B193" t="s">
        <v>909</v>
      </c>
      <c r="C193">
        <v>2.5659999999999999E-2</v>
      </c>
      <c r="D193">
        <v>2.5659999999999999E-2</v>
      </c>
      <c r="E193">
        <v>2.7300000000000001E-2</v>
      </c>
      <c r="F193">
        <v>2.9770000000000001E-2</v>
      </c>
      <c r="G193">
        <v>3.3070000000000002E-2</v>
      </c>
      <c r="H193">
        <v>3.7199999999999997E-2</v>
      </c>
      <c r="I193">
        <v>4.1349999999999998E-2</v>
      </c>
      <c r="J193">
        <v>4.5510000000000002E-2</v>
      </c>
      <c r="K193" t="s">
        <v>2181</v>
      </c>
      <c r="L193" t="s">
        <v>285</v>
      </c>
      <c r="M193" t="s">
        <v>9</v>
      </c>
      <c r="N193" t="s">
        <v>675</v>
      </c>
      <c r="O193">
        <v>4.9689999999999998E-2</v>
      </c>
      <c r="P193">
        <v>5.389E-2</v>
      </c>
    </row>
    <row r="194" spans="1:16">
      <c r="A194">
        <v>760852</v>
      </c>
      <c r="B194" t="s">
        <v>910</v>
      </c>
      <c r="C194">
        <v>2.5659999999999999E-2</v>
      </c>
      <c r="D194">
        <v>2.5659999999999999E-2</v>
      </c>
      <c r="E194">
        <v>2.7300000000000001E-2</v>
      </c>
      <c r="F194">
        <v>2.9770000000000001E-2</v>
      </c>
      <c r="G194">
        <v>3.3070000000000002E-2</v>
      </c>
      <c r="H194">
        <v>3.7199999999999997E-2</v>
      </c>
      <c r="I194">
        <v>4.1349999999999998E-2</v>
      </c>
      <c r="J194">
        <v>4.5510000000000002E-2</v>
      </c>
      <c r="K194" t="s">
        <v>2182</v>
      </c>
      <c r="L194" t="s">
        <v>285</v>
      </c>
      <c r="M194" t="s">
        <v>9</v>
      </c>
      <c r="N194" t="s">
        <v>677</v>
      </c>
      <c r="O194">
        <v>4.9689999999999998E-2</v>
      </c>
      <c r="P194">
        <v>5.389E-2</v>
      </c>
    </row>
    <row r="195" spans="1:16">
      <c r="A195">
        <v>778867</v>
      </c>
      <c r="B195" t="s">
        <v>911</v>
      </c>
      <c r="C195">
        <v>2.5659999999999999E-2</v>
      </c>
      <c r="D195">
        <v>2.5659999999999999E-2</v>
      </c>
      <c r="E195">
        <v>2.7300000000000001E-2</v>
      </c>
      <c r="F195">
        <v>2.9770000000000001E-2</v>
      </c>
      <c r="G195">
        <v>3.3070000000000002E-2</v>
      </c>
      <c r="H195">
        <v>3.7199999999999997E-2</v>
      </c>
      <c r="I195">
        <v>4.1349999999999998E-2</v>
      </c>
      <c r="J195">
        <v>4.5510000000000002E-2</v>
      </c>
      <c r="K195" t="s">
        <v>2183</v>
      </c>
      <c r="L195" t="s">
        <v>285</v>
      </c>
      <c r="M195" t="s">
        <v>9</v>
      </c>
      <c r="N195" t="s">
        <v>679</v>
      </c>
      <c r="O195">
        <v>4.9689999999999998E-2</v>
      </c>
      <c r="P195">
        <v>5.389E-2</v>
      </c>
    </row>
    <row r="196" spans="1:16">
      <c r="A196">
        <v>643816</v>
      </c>
      <c r="B196" t="s">
        <v>912</v>
      </c>
      <c r="C196">
        <v>2.5659999999999999E-2</v>
      </c>
      <c r="D196">
        <v>2.5659999999999999E-2</v>
      </c>
      <c r="E196">
        <v>2.7300000000000001E-2</v>
      </c>
      <c r="F196">
        <v>2.9770000000000001E-2</v>
      </c>
      <c r="G196">
        <v>3.3070000000000002E-2</v>
      </c>
      <c r="H196">
        <v>3.7199999999999997E-2</v>
      </c>
      <c r="I196">
        <v>4.1349999999999998E-2</v>
      </c>
      <c r="J196">
        <v>4.5510000000000002E-2</v>
      </c>
      <c r="K196" t="s">
        <v>2184</v>
      </c>
      <c r="L196" t="s">
        <v>285</v>
      </c>
      <c r="M196" t="s">
        <v>9</v>
      </c>
      <c r="N196" t="s">
        <v>681</v>
      </c>
      <c r="O196">
        <v>4.9689999999999998E-2</v>
      </c>
      <c r="P196">
        <v>5.389E-2</v>
      </c>
    </row>
    <row r="197" spans="1:16">
      <c r="A197">
        <v>643817</v>
      </c>
      <c r="B197" t="s">
        <v>913</v>
      </c>
      <c r="C197">
        <v>2.5659999999999999E-2</v>
      </c>
      <c r="D197">
        <v>2.5659999999999999E-2</v>
      </c>
      <c r="E197">
        <v>2.7300000000000001E-2</v>
      </c>
      <c r="F197">
        <v>2.9770000000000001E-2</v>
      </c>
      <c r="G197">
        <v>3.3070000000000002E-2</v>
      </c>
      <c r="H197">
        <v>3.7199999999999997E-2</v>
      </c>
      <c r="I197">
        <v>4.1349999999999998E-2</v>
      </c>
      <c r="J197">
        <v>4.5510000000000002E-2</v>
      </c>
      <c r="K197" t="s">
        <v>2185</v>
      </c>
      <c r="L197" t="s">
        <v>285</v>
      </c>
      <c r="M197" t="s">
        <v>9</v>
      </c>
      <c r="N197" t="s">
        <v>683</v>
      </c>
      <c r="O197">
        <v>4.9689999999999998E-2</v>
      </c>
      <c r="P197">
        <v>5.389E-2</v>
      </c>
    </row>
    <row r="198" spans="1:16">
      <c r="A198">
        <v>760853</v>
      </c>
      <c r="B198" t="s">
        <v>914</v>
      </c>
      <c r="C198">
        <v>2.5659999999999999E-2</v>
      </c>
      <c r="D198">
        <v>2.5659999999999999E-2</v>
      </c>
      <c r="E198">
        <v>2.7300000000000001E-2</v>
      </c>
      <c r="F198">
        <v>2.9770000000000001E-2</v>
      </c>
      <c r="G198">
        <v>3.3070000000000002E-2</v>
      </c>
      <c r="H198">
        <v>3.7199999999999997E-2</v>
      </c>
      <c r="I198">
        <v>4.1349999999999998E-2</v>
      </c>
      <c r="J198">
        <v>4.5510000000000002E-2</v>
      </c>
      <c r="K198" t="s">
        <v>2186</v>
      </c>
      <c r="L198" t="s">
        <v>285</v>
      </c>
      <c r="M198" t="s">
        <v>9</v>
      </c>
      <c r="N198" t="s">
        <v>685</v>
      </c>
      <c r="O198">
        <v>4.9689999999999998E-2</v>
      </c>
      <c r="P198">
        <v>5.389E-2</v>
      </c>
    </row>
    <row r="199" spans="1:16">
      <c r="A199">
        <v>760854</v>
      </c>
      <c r="B199" t="s">
        <v>915</v>
      </c>
      <c r="C199">
        <v>8.7200000000000003E-3</v>
      </c>
      <c r="D199">
        <v>8.7200000000000003E-3</v>
      </c>
      <c r="E199">
        <v>3.8800000000000002E-3</v>
      </c>
      <c r="F199">
        <v>-1.3999999999999999E-4</v>
      </c>
      <c r="G199">
        <v>-4.1399999999999996E-3</v>
      </c>
      <c r="H199">
        <v>-8.1200000000000005E-3</v>
      </c>
      <c r="I199">
        <v>-1.209E-2</v>
      </c>
      <c r="J199">
        <v>-1.6039999999999999E-2</v>
      </c>
      <c r="K199" t="s">
        <v>2187</v>
      </c>
      <c r="L199" t="s">
        <v>285</v>
      </c>
      <c r="M199" t="s">
        <v>9</v>
      </c>
      <c r="N199" t="s">
        <v>687</v>
      </c>
      <c r="O199">
        <v>-1.9980000000000001E-2</v>
      </c>
      <c r="P199">
        <v>-2.3900000000000001E-2</v>
      </c>
    </row>
    <row r="200" spans="1:16">
      <c r="A200">
        <v>760855</v>
      </c>
      <c r="B200" t="s">
        <v>916</v>
      </c>
      <c r="C200">
        <v>8.7200000000000003E-3</v>
      </c>
      <c r="D200">
        <v>8.7200000000000003E-3</v>
      </c>
      <c r="E200">
        <v>3.8800000000000002E-3</v>
      </c>
      <c r="F200">
        <v>-1.3999999999999999E-4</v>
      </c>
      <c r="G200">
        <v>-4.1399999999999996E-3</v>
      </c>
      <c r="H200">
        <v>-8.1200000000000005E-3</v>
      </c>
      <c r="I200">
        <v>-1.209E-2</v>
      </c>
      <c r="J200">
        <v>-1.6039999999999999E-2</v>
      </c>
      <c r="K200" t="s">
        <v>2188</v>
      </c>
      <c r="L200" t="s">
        <v>285</v>
      </c>
      <c r="M200" t="s">
        <v>9</v>
      </c>
      <c r="N200" t="s">
        <v>689</v>
      </c>
      <c r="O200">
        <v>-1.9980000000000001E-2</v>
      </c>
      <c r="P200">
        <v>-2.3900000000000001E-2</v>
      </c>
    </row>
    <row r="201" spans="1:16">
      <c r="A201">
        <v>760856</v>
      </c>
      <c r="B201" t="s">
        <v>917</v>
      </c>
      <c r="C201">
        <v>8.7200000000000003E-3</v>
      </c>
      <c r="D201">
        <v>8.7200000000000003E-3</v>
      </c>
      <c r="E201">
        <v>3.8800000000000002E-3</v>
      </c>
      <c r="F201">
        <v>-1.3999999999999999E-4</v>
      </c>
      <c r="G201">
        <v>-4.1399999999999996E-3</v>
      </c>
      <c r="H201">
        <v>-8.1200000000000005E-3</v>
      </c>
      <c r="I201">
        <v>-1.209E-2</v>
      </c>
      <c r="J201">
        <v>-1.6039999999999999E-2</v>
      </c>
      <c r="K201" t="s">
        <v>2189</v>
      </c>
      <c r="L201" t="s">
        <v>285</v>
      </c>
      <c r="M201" t="s">
        <v>9</v>
      </c>
      <c r="N201" t="s">
        <v>691</v>
      </c>
      <c r="O201">
        <v>-1.9980000000000001E-2</v>
      </c>
      <c r="P201">
        <v>-2.3900000000000001E-2</v>
      </c>
    </row>
    <row r="202" spans="1:16">
      <c r="A202">
        <v>760857</v>
      </c>
      <c r="B202" t="s">
        <v>918</v>
      </c>
      <c r="C202">
        <v>8.7200000000000003E-3</v>
      </c>
      <c r="D202">
        <v>8.7200000000000003E-3</v>
      </c>
      <c r="E202">
        <v>3.8800000000000002E-3</v>
      </c>
      <c r="F202">
        <v>-1.3999999999999999E-4</v>
      </c>
      <c r="G202">
        <v>-4.1399999999999996E-3</v>
      </c>
      <c r="H202">
        <v>-8.1200000000000005E-3</v>
      </c>
      <c r="I202">
        <v>-1.209E-2</v>
      </c>
      <c r="J202">
        <v>-1.6039999999999999E-2</v>
      </c>
      <c r="K202" t="s">
        <v>2190</v>
      </c>
      <c r="L202" t="s">
        <v>285</v>
      </c>
      <c r="M202" t="s">
        <v>9</v>
      </c>
      <c r="N202" t="s">
        <v>693</v>
      </c>
      <c r="O202">
        <v>-1.9980000000000001E-2</v>
      </c>
      <c r="P202">
        <v>-2.3900000000000001E-2</v>
      </c>
    </row>
    <row r="203" spans="1:16">
      <c r="A203">
        <v>760858</v>
      </c>
      <c r="B203" t="s">
        <v>919</v>
      </c>
      <c r="C203">
        <v>8.7200000000000003E-3</v>
      </c>
      <c r="D203">
        <v>8.7200000000000003E-3</v>
      </c>
      <c r="E203">
        <v>3.8800000000000002E-3</v>
      </c>
      <c r="F203">
        <v>-1.3999999999999999E-4</v>
      </c>
      <c r="G203">
        <v>-4.1399999999999996E-3</v>
      </c>
      <c r="H203">
        <v>-8.1200000000000005E-3</v>
      </c>
      <c r="I203">
        <v>-1.209E-2</v>
      </c>
      <c r="J203">
        <v>-1.6039999999999999E-2</v>
      </c>
      <c r="K203" t="s">
        <v>2191</v>
      </c>
      <c r="L203" t="s">
        <v>285</v>
      </c>
      <c r="M203" t="s">
        <v>9</v>
      </c>
      <c r="N203" t="s">
        <v>695</v>
      </c>
      <c r="O203">
        <v>-1.9980000000000001E-2</v>
      </c>
      <c r="P203">
        <v>-2.3900000000000001E-2</v>
      </c>
    </row>
    <row r="204" spans="1:16">
      <c r="A204">
        <v>760859</v>
      </c>
      <c r="B204" t="s">
        <v>920</v>
      </c>
      <c r="C204">
        <v>8.7200000000000003E-3</v>
      </c>
      <c r="D204">
        <v>8.7200000000000003E-3</v>
      </c>
      <c r="E204">
        <v>3.8800000000000002E-3</v>
      </c>
      <c r="F204">
        <v>-1.3999999999999999E-4</v>
      </c>
      <c r="G204">
        <v>-4.1399999999999996E-3</v>
      </c>
      <c r="H204">
        <v>-8.1200000000000005E-3</v>
      </c>
      <c r="I204">
        <v>-1.209E-2</v>
      </c>
      <c r="J204">
        <v>-1.6039999999999999E-2</v>
      </c>
      <c r="K204" t="s">
        <v>2192</v>
      </c>
      <c r="L204" t="s">
        <v>285</v>
      </c>
      <c r="M204" t="s">
        <v>9</v>
      </c>
      <c r="N204" t="s">
        <v>697</v>
      </c>
      <c r="O204">
        <v>-1.9980000000000001E-2</v>
      </c>
      <c r="P204">
        <v>-2.3900000000000001E-2</v>
      </c>
    </row>
    <row r="205" spans="1:16">
      <c r="A205">
        <v>760860</v>
      </c>
      <c r="B205" t="s">
        <v>921</v>
      </c>
      <c r="C205">
        <v>8.7200000000000003E-3</v>
      </c>
      <c r="D205">
        <v>8.7200000000000003E-3</v>
      </c>
      <c r="E205">
        <v>3.8800000000000002E-3</v>
      </c>
      <c r="F205">
        <v>-1.3999999999999999E-4</v>
      </c>
      <c r="G205">
        <v>-4.1399999999999996E-3</v>
      </c>
      <c r="H205">
        <v>-8.1200000000000005E-3</v>
      </c>
      <c r="I205">
        <v>-1.209E-2</v>
      </c>
      <c r="J205">
        <v>-1.6039999999999999E-2</v>
      </c>
      <c r="K205" t="s">
        <v>2193</v>
      </c>
      <c r="L205" t="s">
        <v>285</v>
      </c>
      <c r="M205" t="s">
        <v>9</v>
      </c>
      <c r="N205" t="s">
        <v>699</v>
      </c>
      <c r="O205">
        <v>-1.9980000000000001E-2</v>
      </c>
      <c r="P205">
        <v>-2.3900000000000001E-2</v>
      </c>
    </row>
    <row r="206" spans="1:16">
      <c r="A206">
        <v>760861</v>
      </c>
      <c r="B206" t="s">
        <v>922</v>
      </c>
      <c r="C206">
        <v>8.7200000000000003E-3</v>
      </c>
      <c r="D206">
        <v>8.7200000000000003E-3</v>
      </c>
      <c r="E206">
        <v>3.8800000000000002E-3</v>
      </c>
      <c r="F206">
        <v>-1.3999999999999999E-4</v>
      </c>
      <c r="G206">
        <v>-4.1399999999999996E-3</v>
      </c>
      <c r="H206">
        <v>-8.1200000000000005E-3</v>
      </c>
      <c r="I206">
        <v>-1.209E-2</v>
      </c>
      <c r="J206">
        <v>-1.6039999999999999E-2</v>
      </c>
      <c r="K206" t="s">
        <v>2194</v>
      </c>
      <c r="L206" t="s">
        <v>285</v>
      </c>
      <c r="M206" t="s">
        <v>9</v>
      </c>
      <c r="N206" t="s">
        <v>701</v>
      </c>
      <c r="O206">
        <v>-1.9980000000000001E-2</v>
      </c>
      <c r="P206">
        <v>-2.3900000000000001E-2</v>
      </c>
    </row>
    <row r="207" spans="1:16">
      <c r="A207">
        <v>760862</v>
      </c>
      <c r="B207" t="s">
        <v>923</v>
      </c>
      <c r="C207">
        <v>8.7200000000000003E-3</v>
      </c>
      <c r="D207">
        <v>8.7200000000000003E-3</v>
      </c>
      <c r="E207">
        <v>3.8800000000000002E-3</v>
      </c>
      <c r="F207">
        <v>-1.3999999999999999E-4</v>
      </c>
      <c r="G207">
        <v>-4.1399999999999996E-3</v>
      </c>
      <c r="H207">
        <v>-8.1200000000000005E-3</v>
      </c>
      <c r="I207">
        <v>-1.209E-2</v>
      </c>
      <c r="J207">
        <v>-1.6039999999999999E-2</v>
      </c>
      <c r="K207" t="s">
        <v>2195</v>
      </c>
      <c r="L207" t="s">
        <v>285</v>
      </c>
      <c r="M207" t="s">
        <v>9</v>
      </c>
      <c r="N207" t="s">
        <v>703</v>
      </c>
      <c r="O207">
        <v>-1.9980000000000001E-2</v>
      </c>
      <c r="P207">
        <v>-2.3900000000000001E-2</v>
      </c>
    </row>
    <row r="208" spans="1:16">
      <c r="A208">
        <v>760863</v>
      </c>
      <c r="B208" t="s">
        <v>924</v>
      </c>
      <c r="C208">
        <v>8.7200000000000003E-3</v>
      </c>
      <c r="D208">
        <v>8.7200000000000003E-3</v>
      </c>
      <c r="E208">
        <v>3.8800000000000002E-3</v>
      </c>
      <c r="F208">
        <v>-1.3999999999999999E-4</v>
      </c>
      <c r="G208">
        <v>-4.1399999999999996E-3</v>
      </c>
      <c r="H208">
        <v>-8.1200000000000005E-3</v>
      </c>
      <c r="I208">
        <v>-1.209E-2</v>
      </c>
      <c r="J208">
        <v>-1.6039999999999999E-2</v>
      </c>
      <c r="K208" t="s">
        <v>2196</v>
      </c>
      <c r="L208" t="s">
        <v>285</v>
      </c>
      <c r="M208" t="s">
        <v>9</v>
      </c>
      <c r="N208" t="s">
        <v>705</v>
      </c>
      <c r="O208">
        <v>-1.9980000000000001E-2</v>
      </c>
      <c r="P208">
        <v>-2.3900000000000001E-2</v>
      </c>
    </row>
    <row r="209" spans="1:16">
      <c r="A209">
        <v>760864</v>
      </c>
      <c r="B209" t="s">
        <v>925</v>
      </c>
      <c r="C209">
        <v>8.7200000000000003E-3</v>
      </c>
      <c r="D209">
        <v>8.7200000000000003E-3</v>
      </c>
      <c r="E209">
        <v>3.8800000000000002E-3</v>
      </c>
      <c r="F209">
        <v>-1.3999999999999999E-4</v>
      </c>
      <c r="G209">
        <v>-4.1399999999999996E-3</v>
      </c>
      <c r="H209">
        <v>-8.1200000000000005E-3</v>
      </c>
      <c r="I209">
        <v>-1.209E-2</v>
      </c>
      <c r="J209">
        <v>-1.6039999999999999E-2</v>
      </c>
      <c r="K209" t="s">
        <v>2197</v>
      </c>
      <c r="L209" t="s">
        <v>285</v>
      </c>
      <c r="M209" t="s">
        <v>9</v>
      </c>
      <c r="N209" t="s">
        <v>707</v>
      </c>
      <c r="O209">
        <v>-1.9980000000000001E-2</v>
      </c>
      <c r="P209">
        <v>-2.3900000000000001E-2</v>
      </c>
    </row>
    <row r="210" spans="1:16">
      <c r="A210">
        <v>760865</v>
      </c>
      <c r="B210" t="s">
        <v>926</v>
      </c>
      <c r="C210">
        <v>8.7200000000000003E-3</v>
      </c>
      <c r="D210">
        <v>8.7200000000000003E-3</v>
      </c>
      <c r="E210">
        <v>3.8800000000000002E-3</v>
      </c>
      <c r="F210">
        <v>-1.3999999999999999E-4</v>
      </c>
      <c r="G210">
        <v>-4.1399999999999996E-3</v>
      </c>
      <c r="H210">
        <v>-8.1200000000000005E-3</v>
      </c>
      <c r="I210">
        <v>-1.209E-2</v>
      </c>
      <c r="J210">
        <v>-1.6039999999999999E-2</v>
      </c>
      <c r="K210" t="s">
        <v>2198</v>
      </c>
      <c r="L210" t="s">
        <v>285</v>
      </c>
      <c r="M210" t="s">
        <v>9</v>
      </c>
      <c r="N210" t="s">
        <v>709</v>
      </c>
      <c r="O210">
        <v>-1.9980000000000001E-2</v>
      </c>
      <c r="P210">
        <v>-2.3900000000000001E-2</v>
      </c>
    </row>
    <row r="211" spans="1:16">
      <c r="A211">
        <v>760866</v>
      </c>
      <c r="B211" t="s">
        <v>927</v>
      </c>
      <c r="C211">
        <v>8.7200000000000003E-3</v>
      </c>
      <c r="D211">
        <v>8.7200000000000003E-3</v>
      </c>
      <c r="E211">
        <v>3.8800000000000002E-3</v>
      </c>
      <c r="F211">
        <v>-1.3999999999999999E-4</v>
      </c>
      <c r="G211">
        <v>-4.1399999999999996E-3</v>
      </c>
      <c r="H211">
        <v>-8.1200000000000005E-3</v>
      </c>
      <c r="I211">
        <v>-1.209E-2</v>
      </c>
      <c r="J211">
        <v>-1.6039999999999999E-2</v>
      </c>
      <c r="K211" t="s">
        <v>2199</v>
      </c>
      <c r="L211" t="s">
        <v>285</v>
      </c>
      <c r="M211" t="s">
        <v>9</v>
      </c>
      <c r="N211" t="s">
        <v>711</v>
      </c>
      <c r="O211">
        <v>-1.9980000000000001E-2</v>
      </c>
      <c r="P211">
        <v>-2.3900000000000001E-2</v>
      </c>
    </row>
    <row r="212" spans="1:16">
      <c r="A212">
        <v>760867</v>
      </c>
      <c r="B212" t="s">
        <v>928</v>
      </c>
      <c r="C212">
        <v>8.7200000000000003E-3</v>
      </c>
      <c r="D212">
        <v>8.7200000000000003E-3</v>
      </c>
      <c r="E212">
        <v>3.8800000000000002E-3</v>
      </c>
      <c r="F212">
        <v>-1.3999999999999999E-4</v>
      </c>
      <c r="G212">
        <v>-4.1399999999999996E-3</v>
      </c>
      <c r="H212">
        <v>-8.1200000000000005E-3</v>
      </c>
      <c r="I212">
        <v>-1.209E-2</v>
      </c>
      <c r="J212">
        <v>-1.6039999999999999E-2</v>
      </c>
      <c r="K212" t="s">
        <v>2200</v>
      </c>
      <c r="L212" t="s">
        <v>285</v>
      </c>
      <c r="M212" t="s">
        <v>9</v>
      </c>
      <c r="N212" t="s">
        <v>713</v>
      </c>
      <c r="O212">
        <v>-1.9980000000000001E-2</v>
      </c>
      <c r="P212">
        <v>-2.3900000000000001E-2</v>
      </c>
    </row>
    <row r="213" spans="1:16">
      <c r="A213">
        <v>760868</v>
      </c>
      <c r="B213" t="s">
        <v>929</v>
      </c>
      <c r="C213">
        <v>8.7200000000000003E-3</v>
      </c>
      <c r="D213">
        <v>8.7200000000000003E-3</v>
      </c>
      <c r="E213">
        <v>3.8800000000000002E-3</v>
      </c>
      <c r="F213">
        <v>-1.3999999999999999E-4</v>
      </c>
      <c r="G213">
        <v>-4.1399999999999996E-3</v>
      </c>
      <c r="H213">
        <v>-8.1200000000000005E-3</v>
      </c>
      <c r="I213">
        <v>-1.209E-2</v>
      </c>
      <c r="J213">
        <v>-1.6039999999999999E-2</v>
      </c>
      <c r="K213" t="s">
        <v>2201</v>
      </c>
      <c r="L213" t="s">
        <v>285</v>
      </c>
      <c r="M213" t="s">
        <v>9</v>
      </c>
      <c r="N213" t="s">
        <v>715</v>
      </c>
      <c r="O213">
        <v>-1.9980000000000001E-2</v>
      </c>
      <c r="P213">
        <v>-2.3900000000000001E-2</v>
      </c>
    </row>
    <row r="214" spans="1:16">
      <c r="A214">
        <v>760869</v>
      </c>
      <c r="B214" t="s">
        <v>930</v>
      </c>
      <c r="C214">
        <v>8.7200000000000003E-3</v>
      </c>
      <c r="D214">
        <v>8.7200000000000003E-3</v>
      </c>
      <c r="E214">
        <v>3.8800000000000002E-3</v>
      </c>
      <c r="F214">
        <v>-1.3999999999999999E-4</v>
      </c>
      <c r="G214">
        <v>-4.1399999999999996E-3</v>
      </c>
      <c r="H214">
        <v>-8.1200000000000005E-3</v>
      </c>
      <c r="I214">
        <v>-1.209E-2</v>
      </c>
      <c r="J214">
        <v>-1.6039999999999999E-2</v>
      </c>
      <c r="K214" t="s">
        <v>2202</v>
      </c>
      <c r="L214" t="s">
        <v>285</v>
      </c>
      <c r="M214" t="s">
        <v>9</v>
      </c>
      <c r="N214" t="s">
        <v>717</v>
      </c>
      <c r="O214">
        <v>-1.9980000000000001E-2</v>
      </c>
      <c r="P214">
        <v>-2.3900000000000001E-2</v>
      </c>
    </row>
    <row r="215" spans="1:16">
      <c r="A215">
        <v>760870</v>
      </c>
      <c r="B215" t="s">
        <v>931</v>
      </c>
      <c r="C215">
        <v>8.7200000000000003E-3</v>
      </c>
      <c r="D215">
        <v>8.7200000000000003E-3</v>
      </c>
      <c r="E215">
        <v>3.8800000000000002E-3</v>
      </c>
      <c r="F215">
        <v>-1.3999999999999999E-4</v>
      </c>
      <c r="G215">
        <v>-4.1399999999999996E-3</v>
      </c>
      <c r="H215">
        <v>-8.1200000000000005E-3</v>
      </c>
      <c r="I215">
        <v>-1.209E-2</v>
      </c>
      <c r="J215">
        <v>-1.6039999999999999E-2</v>
      </c>
      <c r="K215" t="s">
        <v>2203</v>
      </c>
      <c r="L215" t="s">
        <v>285</v>
      </c>
      <c r="M215" t="s">
        <v>9</v>
      </c>
      <c r="N215" t="s">
        <v>719</v>
      </c>
      <c r="O215">
        <v>-1.9980000000000001E-2</v>
      </c>
      <c r="P215">
        <v>-2.3900000000000001E-2</v>
      </c>
    </row>
    <row r="216" spans="1:16">
      <c r="A216">
        <v>760871</v>
      </c>
      <c r="B216" t="s">
        <v>932</v>
      </c>
      <c r="C216">
        <v>8.7200000000000003E-3</v>
      </c>
      <c r="D216">
        <v>8.7200000000000003E-3</v>
      </c>
      <c r="E216">
        <v>3.8800000000000002E-3</v>
      </c>
      <c r="F216">
        <v>-1.3999999999999999E-4</v>
      </c>
      <c r="G216">
        <v>-4.1399999999999996E-3</v>
      </c>
      <c r="H216">
        <v>-8.1200000000000005E-3</v>
      </c>
      <c r="I216">
        <v>-1.209E-2</v>
      </c>
      <c r="J216">
        <v>-1.6039999999999999E-2</v>
      </c>
      <c r="K216" t="s">
        <v>2204</v>
      </c>
      <c r="L216" t="s">
        <v>285</v>
      </c>
      <c r="M216" t="s">
        <v>9</v>
      </c>
      <c r="N216" t="s">
        <v>721</v>
      </c>
      <c r="O216">
        <v>-1.9980000000000001E-2</v>
      </c>
      <c r="P216">
        <v>-2.3900000000000001E-2</v>
      </c>
    </row>
    <row r="217" spans="1:16">
      <c r="A217">
        <v>760872</v>
      </c>
      <c r="B217" t="s">
        <v>933</v>
      </c>
      <c r="C217">
        <v>8.7200000000000003E-3</v>
      </c>
      <c r="D217">
        <v>8.7200000000000003E-3</v>
      </c>
      <c r="E217">
        <v>3.8800000000000002E-3</v>
      </c>
      <c r="F217">
        <v>-1.3999999999999999E-4</v>
      </c>
      <c r="G217">
        <v>-4.1399999999999996E-3</v>
      </c>
      <c r="H217">
        <v>-8.1200000000000005E-3</v>
      </c>
      <c r="I217">
        <v>-1.209E-2</v>
      </c>
      <c r="J217">
        <v>-1.6039999999999999E-2</v>
      </c>
      <c r="K217" t="s">
        <v>2205</v>
      </c>
      <c r="L217" t="s">
        <v>285</v>
      </c>
      <c r="M217" t="s">
        <v>9</v>
      </c>
      <c r="N217" t="s">
        <v>723</v>
      </c>
      <c r="O217">
        <v>-1.9980000000000001E-2</v>
      </c>
      <c r="P217">
        <v>-2.3900000000000001E-2</v>
      </c>
    </row>
    <row r="218" spans="1:16">
      <c r="A218">
        <v>760873</v>
      </c>
      <c r="B218" t="s">
        <v>934</v>
      </c>
      <c r="C218">
        <v>8.7200000000000003E-3</v>
      </c>
      <c r="D218">
        <v>8.7200000000000003E-3</v>
      </c>
      <c r="E218">
        <v>3.8800000000000002E-3</v>
      </c>
      <c r="F218">
        <v>-1.3999999999999999E-4</v>
      </c>
      <c r="G218">
        <v>-4.1399999999999996E-3</v>
      </c>
      <c r="H218">
        <v>-8.1200000000000005E-3</v>
      </c>
      <c r="I218">
        <v>-1.209E-2</v>
      </c>
      <c r="J218">
        <v>-1.6039999999999999E-2</v>
      </c>
      <c r="K218" t="s">
        <v>2206</v>
      </c>
      <c r="L218" t="s">
        <v>285</v>
      </c>
      <c r="M218" t="s">
        <v>9</v>
      </c>
      <c r="N218" t="s">
        <v>725</v>
      </c>
      <c r="O218">
        <v>-1.9980000000000001E-2</v>
      </c>
      <c r="P218">
        <v>-2.3900000000000001E-2</v>
      </c>
    </row>
    <row r="219" spans="1:16">
      <c r="A219">
        <v>760874</v>
      </c>
      <c r="B219" t="s">
        <v>935</v>
      </c>
      <c r="C219">
        <v>8.7200000000000003E-3</v>
      </c>
      <c r="D219">
        <v>8.7200000000000003E-3</v>
      </c>
      <c r="E219">
        <v>3.8800000000000002E-3</v>
      </c>
      <c r="F219">
        <v>-1.3999999999999999E-4</v>
      </c>
      <c r="G219">
        <v>-4.1399999999999996E-3</v>
      </c>
      <c r="H219">
        <v>-8.1200000000000005E-3</v>
      </c>
      <c r="I219">
        <v>-1.209E-2</v>
      </c>
      <c r="J219">
        <v>-1.6039999999999999E-2</v>
      </c>
      <c r="K219" t="s">
        <v>2207</v>
      </c>
      <c r="L219" t="s">
        <v>285</v>
      </c>
      <c r="M219" t="s">
        <v>9</v>
      </c>
      <c r="N219" t="s">
        <v>727</v>
      </c>
      <c r="O219">
        <v>-1.9980000000000001E-2</v>
      </c>
      <c r="P219">
        <v>-2.3900000000000001E-2</v>
      </c>
    </row>
    <row r="220" spans="1:16">
      <c r="A220">
        <v>656082</v>
      </c>
      <c r="B220" t="s">
        <v>936</v>
      </c>
      <c r="C220">
        <v>8.7200000000000003E-3</v>
      </c>
      <c r="D220">
        <v>8.7200000000000003E-3</v>
      </c>
      <c r="E220">
        <v>3.8800000000000002E-3</v>
      </c>
      <c r="F220">
        <v>-1.3999999999999999E-4</v>
      </c>
      <c r="G220">
        <v>-4.1399999999999996E-3</v>
      </c>
      <c r="H220">
        <v>-8.1200000000000005E-3</v>
      </c>
      <c r="I220">
        <v>-1.209E-2</v>
      </c>
      <c r="J220">
        <v>-1.6039999999999999E-2</v>
      </c>
      <c r="K220" t="s">
        <v>2208</v>
      </c>
      <c r="L220" t="s">
        <v>285</v>
      </c>
      <c r="M220" t="s">
        <v>9</v>
      </c>
      <c r="N220" t="s">
        <v>729</v>
      </c>
      <c r="O220">
        <v>-1.9980000000000001E-2</v>
      </c>
      <c r="P220">
        <v>-2.3900000000000001E-2</v>
      </c>
    </row>
    <row r="221" spans="1:16">
      <c r="A221">
        <v>643818</v>
      </c>
      <c r="B221" t="s">
        <v>937</v>
      </c>
      <c r="C221">
        <v>8.7200000000000003E-3</v>
      </c>
      <c r="D221">
        <v>8.7200000000000003E-3</v>
      </c>
      <c r="E221">
        <v>3.8800000000000002E-3</v>
      </c>
      <c r="F221">
        <v>-1.3999999999999999E-4</v>
      </c>
      <c r="G221">
        <v>-4.1399999999999996E-3</v>
      </c>
      <c r="H221">
        <v>-8.1200000000000005E-3</v>
      </c>
      <c r="I221">
        <v>-1.209E-2</v>
      </c>
      <c r="J221">
        <v>-1.6039999999999999E-2</v>
      </c>
      <c r="K221" t="s">
        <v>2209</v>
      </c>
      <c r="L221" t="s">
        <v>285</v>
      </c>
      <c r="M221" t="s">
        <v>9</v>
      </c>
      <c r="N221" t="s">
        <v>731</v>
      </c>
      <c r="O221">
        <v>-1.9980000000000001E-2</v>
      </c>
      <c r="P221">
        <v>-2.3900000000000001E-2</v>
      </c>
    </row>
    <row r="222" spans="1:16">
      <c r="A222">
        <v>656080</v>
      </c>
      <c r="B222" t="s">
        <v>938</v>
      </c>
      <c r="C222">
        <v>8.7200000000000003E-3</v>
      </c>
      <c r="D222">
        <v>8.7200000000000003E-3</v>
      </c>
      <c r="E222">
        <v>3.8800000000000002E-3</v>
      </c>
      <c r="F222">
        <v>-1.3999999999999999E-4</v>
      </c>
      <c r="G222">
        <v>-4.1399999999999996E-3</v>
      </c>
      <c r="H222">
        <v>-8.1200000000000005E-3</v>
      </c>
      <c r="I222">
        <v>-1.209E-2</v>
      </c>
      <c r="J222">
        <v>-1.6039999999999999E-2</v>
      </c>
      <c r="K222" t="s">
        <v>2210</v>
      </c>
      <c r="L222" t="s">
        <v>285</v>
      </c>
      <c r="M222" t="s">
        <v>9</v>
      </c>
      <c r="N222" t="s">
        <v>733</v>
      </c>
      <c r="O222">
        <v>-1.9980000000000001E-2</v>
      </c>
      <c r="P222">
        <v>-2.3900000000000001E-2</v>
      </c>
    </row>
    <row r="223" spans="1:16">
      <c r="A223">
        <v>656083</v>
      </c>
      <c r="B223" t="s">
        <v>939</v>
      </c>
      <c r="C223">
        <v>8.7200000000000003E-3</v>
      </c>
      <c r="D223">
        <v>8.7200000000000003E-3</v>
      </c>
      <c r="E223">
        <v>3.8800000000000002E-3</v>
      </c>
      <c r="F223">
        <v>-1.3999999999999999E-4</v>
      </c>
      <c r="G223">
        <v>-4.1399999999999996E-3</v>
      </c>
      <c r="H223">
        <v>-8.1200000000000005E-3</v>
      </c>
      <c r="I223">
        <v>-1.209E-2</v>
      </c>
      <c r="J223">
        <v>-1.6039999999999999E-2</v>
      </c>
      <c r="K223" t="s">
        <v>2211</v>
      </c>
      <c r="L223" t="s">
        <v>285</v>
      </c>
      <c r="M223" t="s">
        <v>9</v>
      </c>
      <c r="N223" t="s">
        <v>735</v>
      </c>
      <c r="O223">
        <v>-1.9980000000000001E-2</v>
      </c>
      <c r="P223">
        <v>-2.3900000000000001E-2</v>
      </c>
    </row>
    <row r="224" spans="1:16">
      <c r="A224">
        <v>643819</v>
      </c>
      <c r="B224" t="s">
        <v>940</v>
      </c>
      <c r="C224">
        <v>8.7200000000000003E-3</v>
      </c>
      <c r="D224">
        <v>8.7200000000000003E-3</v>
      </c>
      <c r="E224">
        <v>3.8800000000000002E-3</v>
      </c>
      <c r="F224">
        <v>-1.3999999999999999E-4</v>
      </c>
      <c r="G224">
        <v>-4.1399999999999996E-3</v>
      </c>
      <c r="H224">
        <v>-8.1200000000000005E-3</v>
      </c>
      <c r="I224">
        <v>-1.209E-2</v>
      </c>
      <c r="J224">
        <v>-1.6039999999999999E-2</v>
      </c>
      <c r="K224" t="s">
        <v>2212</v>
      </c>
      <c r="L224" t="s">
        <v>285</v>
      </c>
      <c r="M224" t="s">
        <v>9</v>
      </c>
      <c r="N224" t="s">
        <v>737</v>
      </c>
      <c r="O224">
        <v>-1.9980000000000001E-2</v>
      </c>
      <c r="P224">
        <v>-2.3900000000000001E-2</v>
      </c>
    </row>
    <row r="225" spans="1:16">
      <c r="A225">
        <v>656081</v>
      </c>
      <c r="B225" t="s">
        <v>941</v>
      </c>
      <c r="C225">
        <v>8.7200000000000003E-3</v>
      </c>
      <c r="D225">
        <v>8.7200000000000003E-3</v>
      </c>
      <c r="E225">
        <v>3.8800000000000002E-3</v>
      </c>
      <c r="F225">
        <v>-1.3999999999999999E-4</v>
      </c>
      <c r="G225">
        <v>-4.1399999999999996E-3</v>
      </c>
      <c r="H225">
        <v>-8.1200000000000005E-3</v>
      </c>
      <c r="I225">
        <v>-1.209E-2</v>
      </c>
      <c r="J225">
        <v>-1.6039999999999999E-2</v>
      </c>
      <c r="K225" t="s">
        <v>2213</v>
      </c>
      <c r="L225" t="s">
        <v>285</v>
      </c>
      <c r="M225" t="s">
        <v>9</v>
      </c>
      <c r="N225" t="s">
        <v>739</v>
      </c>
      <c r="O225">
        <v>-1.9980000000000001E-2</v>
      </c>
      <c r="P225">
        <v>-2.3900000000000001E-2</v>
      </c>
    </row>
    <row r="226" spans="1:16">
      <c r="A226">
        <v>760875</v>
      </c>
      <c r="B226" t="s">
        <v>942</v>
      </c>
      <c r="C226">
        <v>8.7200000000000003E-3</v>
      </c>
      <c r="D226">
        <v>8.7200000000000003E-3</v>
      </c>
      <c r="E226">
        <v>3.8800000000000002E-3</v>
      </c>
      <c r="F226">
        <v>-1.3999999999999999E-4</v>
      </c>
      <c r="G226">
        <v>-4.1399999999999996E-3</v>
      </c>
      <c r="H226">
        <v>-8.1200000000000005E-3</v>
      </c>
      <c r="I226">
        <v>-1.209E-2</v>
      </c>
      <c r="J226">
        <v>-1.6039999999999999E-2</v>
      </c>
      <c r="K226" t="s">
        <v>2214</v>
      </c>
      <c r="L226" t="s">
        <v>285</v>
      </c>
      <c r="M226" t="s">
        <v>9</v>
      </c>
      <c r="N226" t="s">
        <v>741</v>
      </c>
      <c r="O226">
        <v>-1.9980000000000001E-2</v>
      </c>
      <c r="P226">
        <v>-2.3900000000000001E-2</v>
      </c>
    </row>
    <row r="227" spans="1:16">
      <c r="A227">
        <v>760876</v>
      </c>
      <c r="B227" t="s">
        <v>943</v>
      </c>
      <c r="C227">
        <v>8.7200000000000003E-3</v>
      </c>
      <c r="D227">
        <v>8.7200000000000003E-3</v>
      </c>
      <c r="E227">
        <v>3.8800000000000002E-3</v>
      </c>
      <c r="F227">
        <v>-1.3999999999999999E-4</v>
      </c>
      <c r="G227">
        <v>-4.1399999999999996E-3</v>
      </c>
      <c r="H227">
        <v>-8.1200000000000005E-3</v>
      </c>
      <c r="I227">
        <v>-1.209E-2</v>
      </c>
      <c r="J227">
        <v>-1.6039999999999999E-2</v>
      </c>
      <c r="K227" t="s">
        <v>2215</v>
      </c>
      <c r="L227" t="s">
        <v>285</v>
      </c>
      <c r="M227" t="s">
        <v>9</v>
      </c>
      <c r="N227" t="s">
        <v>743</v>
      </c>
      <c r="O227">
        <v>-1.9980000000000001E-2</v>
      </c>
      <c r="P227">
        <v>-2.3900000000000001E-2</v>
      </c>
    </row>
    <row r="228" spans="1:16">
      <c r="A228">
        <v>760877</v>
      </c>
      <c r="B228" t="s">
        <v>944</v>
      </c>
      <c r="C228">
        <v>8.7200000000000003E-3</v>
      </c>
      <c r="D228">
        <v>8.7200000000000003E-3</v>
      </c>
      <c r="E228">
        <v>3.8800000000000002E-3</v>
      </c>
      <c r="F228">
        <v>-1.3999999999999999E-4</v>
      </c>
      <c r="G228">
        <v>-4.1399999999999996E-3</v>
      </c>
      <c r="H228">
        <v>-8.1200000000000005E-3</v>
      </c>
      <c r="I228">
        <v>-1.209E-2</v>
      </c>
      <c r="J228">
        <v>-1.6039999999999999E-2</v>
      </c>
      <c r="K228" t="s">
        <v>2216</v>
      </c>
      <c r="L228" t="s">
        <v>285</v>
      </c>
      <c r="M228" t="s">
        <v>9</v>
      </c>
      <c r="N228" t="s">
        <v>745</v>
      </c>
      <c r="O228">
        <v>-1.9980000000000001E-2</v>
      </c>
      <c r="P228">
        <v>-2.3900000000000001E-2</v>
      </c>
    </row>
    <row r="229" spans="1:16">
      <c r="A229">
        <v>760878</v>
      </c>
      <c r="B229" t="s">
        <v>945</v>
      </c>
      <c r="C229">
        <v>8.7200000000000003E-3</v>
      </c>
      <c r="D229">
        <v>8.7200000000000003E-3</v>
      </c>
      <c r="E229">
        <v>3.8800000000000002E-3</v>
      </c>
      <c r="F229">
        <v>-1.3999999999999999E-4</v>
      </c>
      <c r="G229">
        <v>-4.1399999999999996E-3</v>
      </c>
      <c r="H229">
        <v>-8.1200000000000005E-3</v>
      </c>
      <c r="I229">
        <v>-1.209E-2</v>
      </c>
      <c r="J229">
        <v>-1.6039999999999999E-2</v>
      </c>
      <c r="K229" t="s">
        <v>2217</v>
      </c>
      <c r="L229" t="s">
        <v>285</v>
      </c>
      <c r="M229" t="s">
        <v>9</v>
      </c>
      <c r="N229" t="s">
        <v>747</v>
      </c>
      <c r="O229">
        <v>-1.9980000000000001E-2</v>
      </c>
      <c r="P229">
        <v>-2.3900000000000001E-2</v>
      </c>
    </row>
    <row r="230" spans="1:16">
      <c r="A230">
        <v>760879</v>
      </c>
      <c r="B230" t="s">
        <v>946</v>
      </c>
      <c r="C230">
        <v>8.7200000000000003E-3</v>
      </c>
      <c r="D230">
        <v>8.7200000000000003E-3</v>
      </c>
      <c r="E230">
        <v>3.8800000000000002E-3</v>
      </c>
      <c r="F230">
        <v>-1.3999999999999999E-4</v>
      </c>
      <c r="G230">
        <v>-4.1399999999999996E-3</v>
      </c>
      <c r="H230">
        <v>-8.1200000000000005E-3</v>
      </c>
      <c r="I230">
        <v>-1.209E-2</v>
      </c>
      <c r="J230">
        <v>-1.6039999999999999E-2</v>
      </c>
      <c r="K230" t="s">
        <v>2218</v>
      </c>
      <c r="L230" t="s">
        <v>285</v>
      </c>
      <c r="M230" t="s">
        <v>9</v>
      </c>
      <c r="N230" t="s">
        <v>749</v>
      </c>
      <c r="O230">
        <v>-1.9980000000000001E-2</v>
      </c>
      <c r="P230">
        <v>-2.3900000000000001E-2</v>
      </c>
    </row>
    <row r="231" spans="1:16">
      <c r="A231">
        <v>760880</v>
      </c>
      <c r="B231" t="s">
        <v>947</v>
      </c>
      <c r="C231">
        <v>8.7200000000000003E-3</v>
      </c>
      <c r="D231">
        <v>8.7200000000000003E-3</v>
      </c>
      <c r="E231">
        <v>3.8800000000000002E-3</v>
      </c>
      <c r="F231">
        <v>-1.3999999999999999E-4</v>
      </c>
      <c r="G231">
        <v>-4.1399999999999996E-3</v>
      </c>
      <c r="H231">
        <v>-8.1200000000000005E-3</v>
      </c>
      <c r="I231">
        <v>-1.209E-2</v>
      </c>
      <c r="J231">
        <v>-1.6039999999999999E-2</v>
      </c>
      <c r="K231" t="s">
        <v>2219</v>
      </c>
      <c r="L231" t="s">
        <v>285</v>
      </c>
      <c r="M231" t="s">
        <v>9</v>
      </c>
      <c r="N231" t="s">
        <v>751</v>
      </c>
      <c r="O231">
        <v>-1.9980000000000001E-2</v>
      </c>
      <c r="P231">
        <v>-2.3900000000000001E-2</v>
      </c>
    </row>
    <row r="232" spans="1:16">
      <c r="A232">
        <v>760881</v>
      </c>
      <c r="B232" t="s">
        <v>948</v>
      </c>
      <c r="C232">
        <v>8.7200000000000003E-3</v>
      </c>
      <c r="D232">
        <v>8.7200000000000003E-3</v>
      </c>
      <c r="E232">
        <v>3.8800000000000002E-3</v>
      </c>
      <c r="F232">
        <v>-1.3999999999999999E-4</v>
      </c>
      <c r="G232">
        <v>-4.1399999999999996E-3</v>
      </c>
      <c r="H232">
        <v>-8.1200000000000005E-3</v>
      </c>
      <c r="I232">
        <v>-1.209E-2</v>
      </c>
      <c r="J232">
        <v>-1.6039999999999999E-2</v>
      </c>
      <c r="K232" t="s">
        <v>2220</v>
      </c>
      <c r="L232" t="s">
        <v>285</v>
      </c>
      <c r="M232" t="s">
        <v>9</v>
      </c>
      <c r="N232" t="s">
        <v>753</v>
      </c>
      <c r="O232">
        <v>-1.9980000000000001E-2</v>
      </c>
      <c r="P232">
        <v>-2.3900000000000001E-2</v>
      </c>
    </row>
    <row r="233" spans="1:16">
      <c r="A233">
        <v>760882</v>
      </c>
      <c r="B233" t="s">
        <v>949</v>
      </c>
      <c r="C233">
        <v>8.7200000000000003E-3</v>
      </c>
      <c r="D233">
        <v>8.7200000000000003E-3</v>
      </c>
      <c r="E233">
        <v>3.8800000000000002E-3</v>
      </c>
      <c r="F233">
        <v>-1.3999999999999999E-4</v>
      </c>
      <c r="G233">
        <v>-4.1399999999999996E-3</v>
      </c>
      <c r="H233">
        <v>-8.1200000000000005E-3</v>
      </c>
      <c r="I233">
        <v>-1.209E-2</v>
      </c>
      <c r="J233">
        <v>-1.6039999999999999E-2</v>
      </c>
      <c r="K233" t="s">
        <v>2221</v>
      </c>
      <c r="L233" t="s">
        <v>285</v>
      </c>
      <c r="M233" t="s">
        <v>9</v>
      </c>
      <c r="N233" t="s">
        <v>755</v>
      </c>
      <c r="O233">
        <v>-1.9980000000000001E-2</v>
      </c>
      <c r="P233">
        <v>-2.3900000000000001E-2</v>
      </c>
    </row>
    <row r="234" spans="1:16">
      <c r="A234">
        <v>760883</v>
      </c>
      <c r="B234" t="s">
        <v>950</v>
      </c>
      <c r="C234">
        <v>8.7200000000000003E-3</v>
      </c>
      <c r="D234">
        <v>8.7200000000000003E-3</v>
      </c>
      <c r="E234">
        <v>3.8800000000000002E-3</v>
      </c>
      <c r="F234">
        <v>-1.3999999999999999E-4</v>
      </c>
      <c r="G234">
        <v>-4.1399999999999996E-3</v>
      </c>
      <c r="H234">
        <v>-8.1200000000000005E-3</v>
      </c>
      <c r="I234">
        <v>-1.209E-2</v>
      </c>
      <c r="J234">
        <v>-1.6039999999999999E-2</v>
      </c>
      <c r="K234" t="s">
        <v>2222</v>
      </c>
      <c r="L234" t="s">
        <v>285</v>
      </c>
      <c r="M234" t="s">
        <v>9</v>
      </c>
      <c r="N234" t="s">
        <v>757</v>
      </c>
      <c r="O234">
        <v>-1.9980000000000001E-2</v>
      </c>
      <c r="P234">
        <v>-2.3900000000000001E-2</v>
      </c>
    </row>
    <row r="235" spans="1:16">
      <c r="A235">
        <v>760884</v>
      </c>
      <c r="B235" t="s">
        <v>951</v>
      </c>
      <c r="C235">
        <v>8.7200000000000003E-3</v>
      </c>
      <c r="D235">
        <v>8.7200000000000003E-3</v>
      </c>
      <c r="E235">
        <v>3.8800000000000002E-3</v>
      </c>
      <c r="F235">
        <v>-1.3999999999999999E-4</v>
      </c>
      <c r="G235">
        <v>-4.1399999999999996E-3</v>
      </c>
      <c r="H235">
        <v>-8.1200000000000005E-3</v>
      </c>
      <c r="I235">
        <v>-1.209E-2</v>
      </c>
      <c r="J235">
        <v>-1.6039999999999999E-2</v>
      </c>
      <c r="K235" t="s">
        <v>2223</v>
      </c>
      <c r="L235" t="s">
        <v>285</v>
      </c>
      <c r="M235" t="s">
        <v>9</v>
      </c>
      <c r="N235" t="s">
        <v>759</v>
      </c>
      <c r="O235">
        <v>-1.9980000000000001E-2</v>
      </c>
      <c r="P235">
        <v>-2.3900000000000001E-2</v>
      </c>
    </row>
    <row r="236" spans="1:16">
      <c r="A236">
        <v>760885</v>
      </c>
      <c r="B236" t="s">
        <v>952</v>
      </c>
      <c r="C236">
        <v>8.7200000000000003E-3</v>
      </c>
      <c r="D236">
        <v>8.7200000000000003E-3</v>
      </c>
      <c r="E236">
        <v>3.8800000000000002E-3</v>
      </c>
      <c r="F236">
        <v>-1.3999999999999999E-4</v>
      </c>
      <c r="G236">
        <v>-4.1399999999999996E-3</v>
      </c>
      <c r="H236">
        <v>-8.1200000000000005E-3</v>
      </c>
      <c r="I236">
        <v>-1.209E-2</v>
      </c>
      <c r="J236">
        <v>-1.6039999999999999E-2</v>
      </c>
      <c r="K236" t="s">
        <v>2224</v>
      </c>
      <c r="L236" t="s">
        <v>285</v>
      </c>
      <c r="M236" t="s">
        <v>9</v>
      </c>
      <c r="N236" t="s">
        <v>761</v>
      </c>
      <c r="O236">
        <v>-1.9980000000000001E-2</v>
      </c>
      <c r="P236">
        <v>-2.3900000000000001E-2</v>
      </c>
    </row>
    <row r="237" spans="1:16">
      <c r="A237">
        <v>760886</v>
      </c>
      <c r="B237" t="s">
        <v>953</v>
      </c>
      <c r="C237">
        <v>8.7200000000000003E-3</v>
      </c>
      <c r="D237">
        <v>8.7200000000000003E-3</v>
      </c>
      <c r="E237">
        <v>3.8800000000000002E-3</v>
      </c>
      <c r="F237">
        <v>-1.3999999999999999E-4</v>
      </c>
      <c r="G237">
        <v>-4.1399999999999996E-3</v>
      </c>
      <c r="H237">
        <v>-8.1200000000000005E-3</v>
      </c>
      <c r="I237">
        <v>-1.209E-2</v>
      </c>
      <c r="J237">
        <v>-1.6039999999999999E-2</v>
      </c>
      <c r="K237" t="s">
        <v>2225</v>
      </c>
      <c r="L237" t="s">
        <v>285</v>
      </c>
      <c r="M237" t="s">
        <v>9</v>
      </c>
      <c r="N237" t="s">
        <v>763</v>
      </c>
      <c r="O237">
        <v>-1.9980000000000001E-2</v>
      </c>
      <c r="P237">
        <v>-2.3900000000000001E-2</v>
      </c>
    </row>
    <row r="238" spans="1:16">
      <c r="A238">
        <v>760887</v>
      </c>
      <c r="B238" t="s">
        <v>954</v>
      </c>
      <c r="C238">
        <v>8.7200000000000003E-3</v>
      </c>
      <c r="D238">
        <v>8.7200000000000003E-3</v>
      </c>
      <c r="E238">
        <v>3.8800000000000002E-3</v>
      </c>
      <c r="F238">
        <v>-1.3999999999999999E-4</v>
      </c>
      <c r="G238">
        <v>-4.1399999999999996E-3</v>
      </c>
      <c r="H238">
        <v>-8.1200000000000005E-3</v>
      </c>
      <c r="I238">
        <v>-1.209E-2</v>
      </c>
      <c r="J238">
        <v>-1.6039999999999999E-2</v>
      </c>
      <c r="K238" t="s">
        <v>2226</v>
      </c>
      <c r="L238" t="s">
        <v>285</v>
      </c>
      <c r="M238" t="s">
        <v>9</v>
      </c>
      <c r="N238" t="s">
        <v>765</v>
      </c>
      <c r="O238">
        <v>-1.9980000000000001E-2</v>
      </c>
      <c r="P238">
        <v>-2.3900000000000001E-2</v>
      </c>
    </row>
    <row r="239" spans="1:16">
      <c r="A239">
        <v>760888</v>
      </c>
      <c r="B239" t="s">
        <v>955</v>
      </c>
      <c r="C239">
        <v>8.7200000000000003E-3</v>
      </c>
      <c r="D239">
        <v>8.7200000000000003E-3</v>
      </c>
      <c r="E239">
        <v>3.8800000000000002E-3</v>
      </c>
      <c r="F239">
        <v>-1.3999999999999999E-4</v>
      </c>
      <c r="G239">
        <v>-4.1399999999999996E-3</v>
      </c>
      <c r="H239">
        <v>-8.1200000000000005E-3</v>
      </c>
      <c r="I239">
        <v>-1.209E-2</v>
      </c>
      <c r="J239">
        <v>-1.6039999999999999E-2</v>
      </c>
      <c r="K239" t="s">
        <v>2227</v>
      </c>
      <c r="L239" t="s">
        <v>285</v>
      </c>
      <c r="M239" t="s">
        <v>9</v>
      </c>
      <c r="N239" t="s">
        <v>767</v>
      </c>
      <c r="O239">
        <v>-1.9980000000000001E-2</v>
      </c>
      <c r="P239">
        <v>-2.3900000000000001E-2</v>
      </c>
    </row>
    <row r="240" spans="1:16">
      <c r="A240">
        <v>760889</v>
      </c>
      <c r="B240" t="s">
        <v>956</v>
      </c>
      <c r="C240">
        <v>8.7200000000000003E-3</v>
      </c>
      <c r="D240">
        <v>8.7200000000000003E-3</v>
      </c>
      <c r="E240">
        <v>3.8800000000000002E-3</v>
      </c>
      <c r="F240">
        <v>-1.3999999999999999E-4</v>
      </c>
      <c r="G240">
        <v>-4.1399999999999996E-3</v>
      </c>
      <c r="H240">
        <v>-8.1200000000000005E-3</v>
      </c>
      <c r="I240">
        <v>-1.209E-2</v>
      </c>
      <c r="J240">
        <v>-1.6039999999999999E-2</v>
      </c>
      <c r="K240" t="s">
        <v>2228</v>
      </c>
      <c r="L240" t="s">
        <v>285</v>
      </c>
      <c r="M240" t="s">
        <v>9</v>
      </c>
      <c r="N240" t="s">
        <v>769</v>
      </c>
      <c r="O240">
        <v>-1.9980000000000001E-2</v>
      </c>
      <c r="P240">
        <v>-2.3900000000000001E-2</v>
      </c>
    </row>
    <row r="241" spans="1:16">
      <c r="A241">
        <v>760890</v>
      </c>
      <c r="B241" t="s">
        <v>957</v>
      </c>
      <c r="C241">
        <v>8.7200000000000003E-3</v>
      </c>
      <c r="D241">
        <v>8.7200000000000003E-3</v>
      </c>
      <c r="E241">
        <v>3.8800000000000002E-3</v>
      </c>
      <c r="F241">
        <v>-1.3999999999999999E-4</v>
      </c>
      <c r="G241">
        <v>-4.1399999999999996E-3</v>
      </c>
      <c r="H241">
        <v>-8.1200000000000005E-3</v>
      </c>
      <c r="I241">
        <v>-1.209E-2</v>
      </c>
      <c r="J241">
        <v>-1.6039999999999999E-2</v>
      </c>
      <c r="K241" t="s">
        <v>2229</v>
      </c>
      <c r="L241" t="s">
        <v>285</v>
      </c>
      <c r="M241" t="s">
        <v>9</v>
      </c>
      <c r="N241" t="s">
        <v>771</v>
      </c>
      <c r="O241">
        <v>-1.9980000000000001E-2</v>
      </c>
      <c r="P241">
        <v>-2.3900000000000001E-2</v>
      </c>
    </row>
    <row r="242" spans="1:16">
      <c r="A242">
        <v>760891</v>
      </c>
      <c r="B242" t="s">
        <v>958</v>
      </c>
      <c r="C242">
        <v>8.7200000000000003E-3</v>
      </c>
      <c r="D242">
        <v>8.7200000000000003E-3</v>
      </c>
      <c r="E242">
        <v>3.8800000000000002E-3</v>
      </c>
      <c r="F242">
        <v>-1.3999999999999999E-4</v>
      </c>
      <c r="G242">
        <v>-4.1399999999999996E-3</v>
      </c>
      <c r="H242">
        <v>-8.1200000000000005E-3</v>
      </c>
      <c r="I242">
        <v>-1.209E-2</v>
      </c>
      <c r="J242">
        <v>-1.6039999999999999E-2</v>
      </c>
      <c r="K242" t="s">
        <v>2230</v>
      </c>
      <c r="L242" t="s">
        <v>285</v>
      </c>
      <c r="M242" t="s">
        <v>9</v>
      </c>
      <c r="N242" t="s">
        <v>773</v>
      </c>
      <c r="O242">
        <v>-1.9980000000000001E-2</v>
      </c>
      <c r="P242">
        <v>-2.3900000000000001E-2</v>
      </c>
    </row>
    <row r="243" spans="1:16">
      <c r="A243">
        <v>760892</v>
      </c>
      <c r="B243" t="s">
        <v>959</v>
      </c>
      <c r="C243">
        <v>8.7200000000000003E-3</v>
      </c>
      <c r="D243">
        <v>8.7200000000000003E-3</v>
      </c>
      <c r="E243">
        <v>3.8800000000000002E-3</v>
      </c>
      <c r="F243">
        <v>-1.3999999999999999E-4</v>
      </c>
      <c r="G243">
        <v>-4.1399999999999996E-3</v>
      </c>
      <c r="H243">
        <v>-8.1200000000000005E-3</v>
      </c>
      <c r="I243">
        <v>-1.209E-2</v>
      </c>
      <c r="J243">
        <v>-1.6039999999999999E-2</v>
      </c>
      <c r="K243" t="s">
        <v>2231</v>
      </c>
      <c r="L243" t="s">
        <v>285</v>
      </c>
      <c r="M243" t="s">
        <v>9</v>
      </c>
      <c r="N243" t="s">
        <v>775</v>
      </c>
      <c r="O243">
        <v>-1.9980000000000001E-2</v>
      </c>
      <c r="P243">
        <v>-2.3900000000000001E-2</v>
      </c>
    </row>
    <row r="244" spans="1:16">
      <c r="A244">
        <v>760893</v>
      </c>
      <c r="B244" t="s">
        <v>960</v>
      </c>
      <c r="C244">
        <v>8.7200000000000003E-3</v>
      </c>
      <c r="D244">
        <v>8.7200000000000003E-3</v>
      </c>
      <c r="E244">
        <v>3.8800000000000002E-3</v>
      </c>
      <c r="F244">
        <v>-1.3999999999999999E-4</v>
      </c>
      <c r="G244">
        <v>-4.1399999999999996E-3</v>
      </c>
      <c r="H244">
        <v>-8.1200000000000005E-3</v>
      </c>
      <c r="I244">
        <v>-1.209E-2</v>
      </c>
      <c r="J244">
        <v>-1.6039999999999999E-2</v>
      </c>
      <c r="K244" t="s">
        <v>2232</v>
      </c>
      <c r="L244" t="s">
        <v>285</v>
      </c>
      <c r="M244" t="s">
        <v>9</v>
      </c>
      <c r="N244" t="s">
        <v>777</v>
      </c>
      <c r="O244">
        <v>-1.9980000000000001E-2</v>
      </c>
      <c r="P244">
        <v>-2.3900000000000001E-2</v>
      </c>
    </row>
    <row r="245" spans="1:16">
      <c r="A245">
        <v>716010</v>
      </c>
      <c r="B245" t="s">
        <v>961</v>
      </c>
      <c r="C245">
        <v>0.14158999999999999</v>
      </c>
      <c r="D245">
        <v>0.14158999999999999</v>
      </c>
      <c r="E245">
        <v>0.15021000000000001</v>
      </c>
      <c r="F245">
        <v>0.15704000000000001</v>
      </c>
      <c r="G245">
        <v>0.1651</v>
      </c>
      <c r="H245">
        <v>0.17315</v>
      </c>
      <c r="I245">
        <v>0.17315</v>
      </c>
      <c r="J245">
        <v>0.17315</v>
      </c>
      <c r="K245" t="s">
        <v>2233</v>
      </c>
      <c r="L245" t="s">
        <v>285</v>
      </c>
      <c r="M245" t="s">
        <v>962</v>
      </c>
      <c r="N245" t="s">
        <v>657</v>
      </c>
      <c r="O245">
        <v>0.17315</v>
      </c>
      <c r="P245">
        <v>0.17315</v>
      </c>
    </row>
    <row r="246" spans="1:16">
      <c r="A246">
        <v>716011</v>
      </c>
      <c r="B246" t="s">
        <v>963</v>
      </c>
      <c r="C246">
        <v>0.14158999999999999</v>
      </c>
      <c r="D246">
        <v>0.14158999999999999</v>
      </c>
      <c r="E246">
        <v>0.15021000000000001</v>
      </c>
      <c r="F246">
        <v>0.15704000000000001</v>
      </c>
      <c r="G246">
        <v>0.1651</v>
      </c>
      <c r="H246">
        <v>0.17315</v>
      </c>
      <c r="I246">
        <v>0.17315</v>
      </c>
      <c r="J246">
        <v>0.17315</v>
      </c>
      <c r="K246" t="s">
        <v>2234</v>
      </c>
      <c r="L246" t="s">
        <v>285</v>
      </c>
      <c r="M246" t="s">
        <v>962</v>
      </c>
      <c r="N246" t="s">
        <v>659</v>
      </c>
      <c r="O246">
        <v>0.17315</v>
      </c>
      <c r="P246">
        <v>0.17315</v>
      </c>
    </row>
    <row r="247" spans="1:16">
      <c r="A247">
        <v>716012</v>
      </c>
      <c r="B247" t="s">
        <v>964</v>
      </c>
      <c r="C247">
        <v>0.14158999999999999</v>
      </c>
      <c r="D247">
        <v>0.14158999999999999</v>
      </c>
      <c r="E247">
        <v>0.15021000000000001</v>
      </c>
      <c r="F247">
        <v>0.15704000000000001</v>
      </c>
      <c r="G247">
        <v>0.1651</v>
      </c>
      <c r="H247">
        <v>0.17315</v>
      </c>
      <c r="I247">
        <v>0.17315</v>
      </c>
      <c r="J247">
        <v>0.17315</v>
      </c>
      <c r="K247" t="s">
        <v>2235</v>
      </c>
      <c r="L247" t="s">
        <v>285</v>
      </c>
      <c r="M247" t="s">
        <v>962</v>
      </c>
      <c r="N247" t="s">
        <v>661</v>
      </c>
      <c r="O247">
        <v>0.17315</v>
      </c>
      <c r="P247">
        <v>0.17315</v>
      </c>
    </row>
    <row r="248" spans="1:16">
      <c r="A248">
        <v>716013</v>
      </c>
      <c r="B248" t="s">
        <v>965</v>
      </c>
      <c r="C248">
        <v>0.14158999999999999</v>
      </c>
      <c r="D248">
        <v>0.14158999999999999</v>
      </c>
      <c r="E248">
        <v>0.15021000000000001</v>
      </c>
      <c r="F248">
        <v>0.15704000000000001</v>
      </c>
      <c r="G248">
        <v>0.1651</v>
      </c>
      <c r="H248">
        <v>0.17315</v>
      </c>
      <c r="I248">
        <v>0.17315</v>
      </c>
      <c r="J248">
        <v>0.17315</v>
      </c>
      <c r="K248" t="s">
        <v>2236</v>
      </c>
      <c r="L248" t="s">
        <v>285</v>
      </c>
      <c r="M248" t="s">
        <v>962</v>
      </c>
      <c r="N248" t="s">
        <v>663</v>
      </c>
      <c r="O248">
        <v>0.17315</v>
      </c>
      <c r="P248">
        <v>0.17315</v>
      </c>
    </row>
    <row r="249" spans="1:16">
      <c r="A249">
        <v>716014</v>
      </c>
      <c r="B249" t="s">
        <v>966</v>
      </c>
      <c r="C249">
        <v>0.14158999999999999</v>
      </c>
      <c r="D249">
        <v>0.14158999999999999</v>
      </c>
      <c r="E249">
        <v>0.15021000000000001</v>
      </c>
      <c r="F249">
        <v>0.15704000000000001</v>
      </c>
      <c r="G249">
        <v>0.1651</v>
      </c>
      <c r="H249">
        <v>0.17315</v>
      </c>
      <c r="I249">
        <v>0.17315</v>
      </c>
      <c r="J249">
        <v>0.17315</v>
      </c>
      <c r="K249" t="s">
        <v>2237</v>
      </c>
      <c r="L249" t="s">
        <v>285</v>
      </c>
      <c r="M249" t="s">
        <v>962</v>
      </c>
      <c r="N249" t="s">
        <v>665</v>
      </c>
      <c r="O249">
        <v>0.17315</v>
      </c>
      <c r="P249">
        <v>0.17315</v>
      </c>
    </row>
    <row r="250" spans="1:16">
      <c r="A250">
        <v>716015</v>
      </c>
      <c r="B250" t="s">
        <v>967</v>
      </c>
      <c r="C250">
        <v>0.14158999999999999</v>
      </c>
      <c r="D250">
        <v>0.14158999999999999</v>
      </c>
      <c r="E250">
        <v>0.15021000000000001</v>
      </c>
      <c r="F250">
        <v>0.15704000000000001</v>
      </c>
      <c r="G250">
        <v>0.1651</v>
      </c>
      <c r="H250">
        <v>0.17315</v>
      </c>
      <c r="I250">
        <v>0.17315</v>
      </c>
      <c r="J250">
        <v>0.17315</v>
      </c>
      <c r="K250" t="s">
        <v>2238</v>
      </c>
      <c r="L250" t="s">
        <v>285</v>
      </c>
      <c r="M250" t="s">
        <v>962</v>
      </c>
      <c r="N250" t="s">
        <v>667</v>
      </c>
      <c r="O250">
        <v>0.17315</v>
      </c>
      <c r="P250">
        <v>0.17315</v>
      </c>
    </row>
    <row r="251" spans="1:16">
      <c r="A251">
        <v>716016</v>
      </c>
      <c r="B251" t="s">
        <v>968</v>
      </c>
      <c r="C251">
        <v>0.14158999999999999</v>
      </c>
      <c r="D251">
        <v>0.14158999999999999</v>
      </c>
      <c r="E251">
        <v>0.15021000000000001</v>
      </c>
      <c r="F251">
        <v>0.15704000000000001</v>
      </c>
      <c r="G251">
        <v>0.1651</v>
      </c>
      <c r="H251">
        <v>0.17315</v>
      </c>
      <c r="I251">
        <v>0.17315</v>
      </c>
      <c r="J251">
        <v>0.17315</v>
      </c>
      <c r="K251" t="s">
        <v>2239</v>
      </c>
      <c r="L251" t="s">
        <v>285</v>
      </c>
      <c r="M251" t="s">
        <v>962</v>
      </c>
      <c r="N251" t="s">
        <v>669</v>
      </c>
      <c r="O251">
        <v>0.17315</v>
      </c>
      <c r="P251">
        <v>0.17315</v>
      </c>
    </row>
    <row r="252" spans="1:16">
      <c r="A252">
        <v>716017</v>
      </c>
      <c r="B252" t="s">
        <v>969</v>
      </c>
      <c r="C252">
        <v>0.14158999999999999</v>
      </c>
      <c r="D252">
        <v>0.14158999999999999</v>
      </c>
      <c r="E252">
        <v>0.15021000000000001</v>
      </c>
      <c r="F252">
        <v>0.15704000000000001</v>
      </c>
      <c r="G252">
        <v>0.1651</v>
      </c>
      <c r="H252">
        <v>0.17315</v>
      </c>
      <c r="I252">
        <v>0.17315</v>
      </c>
      <c r="J252">
        <v>0.17315</v>
      </c>
      <c r="K252" t="s">
        <v>2240</v>
      </c>
      <c r="L252" t="s">
        <v>285</v>
      </c>
      <c r="M252" t="s">
        <v>962</v>
      </c>
      <c r="N252" t="s">
        <v>671</v>
      </c>
      <c r="O252">
        <v>0.17315</v>
      </c>
      <c r="P252">
        <v>0.17315</v>
      </c>
    </row>
    <row r="253" spans="1:16">
      <c r="A253">
        <v>716018</v>
      </c>
      <c r="B253" t="s">
        <v>970</v>
      </c>
      <c r="C253">
        <v>0.14158999999999999</v>
      </c>
      <c r="D253">
        <v>0.14158999999999999</v>
      </c>
      <c r="E253">
        <v>0.15021000000000001</v>
      </c>
      <c r="F253">
        <v>0.15704000000000001</v>
      </c>
      <c r="G253">
        <v>0.1651</v>
      </c>
      <c r="H253">
        <v>0.17315</v>
      </c>
      <c r="I253">
        <v>0.17315</v>
      </c>
      <c r="J253">
        <v>0.17315</v>
      </c>
      <c r="K253" t="s">
        <v>2241</v>
      </c>
      <c r="L253" t="s">
        <v>285</v>
      </c>
      <c r="M253" t="s">
        <v>962</v>
      </c>
      <c r="N253" t="s">
        <v>673</v>
      </c>
      <c r="O253">
        <v>0.17315</v>
      </c>
      <c r="P253">
        <v>0.17315</v>
      </c>
    </row>
    <row r="254" spans="1:16">
      <c r="A254">
        <v>716019</v>
      </c>
      <c r="B254" t="s">
        <v>971</v>
      </c>
      <c r="C254">
        <v>0.14158999999999999</v>
      </c>
      <c r="D254">
        <v>0.14158999999999999</v>
      </c>
      <c r="E254">
        <v>0.15021000000000001</v>
      </c>
      <c r="F254">
        <v>0.15704000000000001</v>
      </c>
      <c r="G254">
        <v>0.1651</v>
      </c>
      <c r="H254">
        <v>0.17315</v>
      </c>
      <c r="I254">
        <v>0.17315</v>
      </c>
      <c r="J254">
        <v>0.17315</v>
      </c>
      <c r="K254" t="s">
        <v>2242</v>
      </c>
      <c r="L254" t="s">
        <v>285</v>
      </c>
      <c r="M254" t="s">
        <v>962</v>
      </c>
      <c r="N254" t="s">
        <v>675</v>
      </c>
      <c r="O254">
        <v>0.17315</v>
      </c>
      <c r="P254">
        <v>0.17315</v>
      </c>
    </row>
    <row r="255" spans="1:16">
      <c r="A255">
        <v>716020</v>
      </c>
      <c r="B255" t="s">
        <v>972</v>
      </c>
      <c r="C255">
        <v>0.14158999999999999</v>
      </c>
      <c r="D255">
        <v>0.14158999999999999</v>
      </c>
      <c r="E255">
        <v>0.15021000000000001</v>
      </c>
      <c r="F255">
        <v>0.15704000000000001</v>
      </c>
      <c r="G255">
        <v>0.1651</v>
      </c>
      <c r="H255">
        <v>0.17315</v>
      </c>
      <c r="I255">
        <v>0.17315</v>
      </c>
      <c r="J255">
        <v>0.17315</v>
      </c>
      <c r="K255" t="s">
        <v>2243</v>
      </c>
      <c r="L255" t="s">
        <v>285</v>
      </c>
      <c r="M255" t="s">
        <v>962</v>
      </c>
      <c r="N255" t="s">
        <v>677</v>
      </c>
      <c r="O255">
        <v>0.17315</v>
      </c>
      <c r="P255">
        <v>0.17315</v>
      </c>
    </row>
    <row r="256" spans="1:16">
      <c r="A256">
        <v>716045</v>
      </c>
      <c r="B256" t="s">
        <v>973</v>
      </c>
      <c r="C256">
        <v>0.14158999999999999</v>
      </c>
      <c r="D256">
        <v>0.14158999999999999</v>
      </c>
      <c r="E256">
        <v>0.15021000000000001</v>
      </c>
      <c r="F256">
        <v>0.15704000000000001</v>
      </c>
      <c r="G256">
        <v>0.1651</v>
      </c>
      <c r="H256">
        <v>0.17315</v>
      </c>
      <c r="I256">
        <v>0.17315</v>
      </c>
      <c r="J256">
        <v>0.17315</v>
      </c>
      <c r="K256" t="s">
        <v>2244</v>
      </c>
      <c r="L256" t="s">
        <v>285</v>
      </c>
      <c r="M256" t="s">
        <v>962</v>
      </c>
      <c r="N256" t="s">
        <v>687</v>
      </c>
      <c r="O256">
        <v>0.17315</v>
      </c>
      <c r="P256">
        <v>0.17315</v>
      </c>
    </row>
    <row r="257" spans="1:16">
      <c r="A257">
        <v>716046</v>
      </c>
      <c r="B257" t="s">
        <v>974</v>
      </c>
      <c r="C257">
        <v>0.14158999999999999</v>
      </c>
      <c r="D257">
        <v>0.14158999999999999</v>
      </c>
      <c r="E257">
        <v>0.15021000000000001</v>
      </c>
      <c r="F257">
        <v>0.15704000000000001</v>
      </c>
      <c r="G257">
        <v>0.1651</v>
      </c>
      <c r="H257">
        <v>0.17315</v>
      </c>
      <c r="I257">
        <v>0.17315</v>
      </c>
      <c r="J257">
        <v>0.17315</v>
      </c>
      <c r="K257" t="s">
        <v>2245</v>
      </c>
      <c r="L257" t="s">
        <v>285</v>
      </c>
      <c r="M257" t="s">
        <v>962</v>
      </c>
      <c r="N257" t="s">
        <v>689</v>
      </c>
      <c r="O257">
        <v>0.17315</v>
      </c>
      <c r="P257">
        <v>0.17315</v>
      </c>
    </row>
    <row r="258" spans="1:16">
      <c r="A258">
        <v>716047</v>
      </c>
      <c r="B258" t="s">
        <v>975</v>
      </c>
      <c r="C258">
        <v>0.14158999999999999</v>
      </c>
      <c r="D258">
        <v>0.14158999999999999</v>
      </c>
      <c r="E258">
        <v>0.15021000000000001</v>
      </c>
      <c r="F258">
        <v>0.15704000000000001</v>
      </c>
      <c r="G258">
        <v>0.1651</v>
      </c>
      <c r="H258">
        <v>0.17315</v>
      </c>
      <c r="I258">
        <v>0.17315</v>
      </c>
      <c r="J258">
        <v>0.17315</v>
      </c>
      <c r="K258" t="s">
        <v>2246</v>
      </c>
      <c r="L258" t="s">
        <v>285</v>
      </c>
      <c r="M258" t="s">
        <v>962</v>
      </c>
      <c r="N258" t="s">
        <v>691</v>
      </c>
      <c r="O258">
        <v>0.17315</v>
      </c>
      <c r="P258">
        <v>0.17315</v>
      </c>
    </row>
    <row r="259" spans="1:16">
      <c r="A259">
        <v>716048</v>
      </c>
      <c r="B259" t="s">
        <v>976</v>
      </c>
      <c r="C259">
        <v>0.14158999999999999</v>
      </c>
      <c r="D259">
        <v>0.14158999999999999</v>
      </c>
      <c r="E259">
        <v>0.15021000000000001</v>
      </c>
      <c r="F259">
        <v>0.15704000000000001</v>
      </c>
      <c r="G259">
        <v>0.1651</v>
      </c>
      <c r="H259">
        <v>0.17315</v>
      </c>
      <c r="I259">
        <v>0.17315</v>
      </c>
      <c r="J259">
        <v>0.17315</v>
      </c>
      <c r="K259" t="s">
        <v>2247</v>
      </c>
      <c r="L259" t="s">
        <v>285</v>
      </c>
      <c r="M259" t="s">
        <v>962</v>
      </c>
      <c r="N259" t="s">
        <v>693</v>
      </c>
      <c r="O259">
        <v>0.17315</v>
      </c>
      <c r="P259">
        <v>0.17315</v>
      </c>
    </row>
    <row r="260" spans="1:16">
      <c r="A260">
        <v>716049</v>
      </c>
      <c r="B260" t="s">
        <v>977</v>
      </c>
      <c r="C260">
        <v>0.14158999999999999</v>
      </c>
      <c r="D260">
        <v>0.14158999999999999</v>
      </c>
      <c r="E260">
        <v>0.15021000000000001</v>
      </c>
      <c r="F260">
        <v>0.15704000000000001</v>
      </c>
      <c r="G260">
        <v>0.1651</v>
      </c>
      <c r="H260">
        <v>0.17315</v>
      </c>
      <c r="I260">
        <v>0.17315</v>
      </c>
      <c r="J260">
        <v>0.17315</v>
      </c>
      <c r="K260" t="s">
        <v>2248</v>
      </c>
      <c r="L260" t="s">
        <v>285</v>
      </c>
      <c r="M260" t="s">
        <v>962</v>
      </c>
      <c r="N260" t="s">
        <v>695</v>
      </c>
      <c r="O260">
        <v>0.17315</v>
      </c>
      <c r="P260">
        <v>0.17315</v>
      </c>
    </row>
    <row r="261" spans="1:16">
      <c r="A261">
        <v>716050</v>
      </c>
      <c r="B261" t="s">
        <v>978</v>
      </c>
      <c r="C261">
        <v>0.14158999999999999</v>
      </c>
      <c r="D261">
        <v>0.14158999999999999</v>
      </c>
      <c r="E261">
        <v>0.15021000000000001</v>
      </c>
      <c r="F261">
        <v>0.15704000000000001</v>
      </c>
      <c r="G261">
        <v>0.1651</v>
      </c>
      <c r="H261">
        <v>0.17315</v>
      </c>
      <c r="I261">
        <v>0.17315</v>
      </c>
      <c r="J261">
        <v>0.17315</v>
      </c>
      <c r="K261" t="s">
        <v>2249</v>
      </c>
      <c r="L261" t="s">
        <v>285</v>
      </c>
      <c r="M261" t="s">
        <v>962</v>
      </c>
      <c r="N261" t="s">
        <v>697</v>
      </c>
      <c r="O261">
        <v>0.17315</v>
      </c>
      <c r="P261">
        <v>0.17315</v>
      </c>
    </row>
    <row r="262" spans="1:16">
      <c r="A262">
        <v>716051</v>
      </c>
      <c r="B262" t="s">
        <v>979</v>
      </c>
      <c r="C262">
        <v>0.14158999999999999</v>
      </c>
      <c r="D262">
        <v>0.14158999999999999</v>
      </c>
      <c r="E262">
        <v>0.15021000000000001</v>
      </c>
      <c r="F262">
        <v>0.15704000000000001</v>
      </c>
      <c r="G262">
        <v>0.1651</v>
      </c>
      <c r="H262">
        <v>0.17315</v>
      </c>
      <c r="I262">
        <v>0.17315</v>
      </c>
      <c r="J262">
        <v>0.17315</v>
      </c>
      <c r="K262" t="s">
        <v>2250</v>
      </c>
      <c r="L262" t="s">
        <v>285</v>
      </c>
      <c r="M262" t="s">
        <v>962</v>
      </c>
      <c r="N262" t="s">
        <v>699</v>
      </c>
      <c r="O262">
        <v>0.17315</v>
      </c>
      <c r="P262">
        <v>0.17315</v>
      </c>
    </row>
    <row r="263" spans="1:16">
      <c r="A263">
        <v>716052</v>
      </c>
      <c r="B263" t="s">
        <v>980</v>
      </c>
      <c r="C263">
        <v>0.14158999999999999</v>
      </c>
      <c r="D263">
        <v>0.14158999999999999</v>
      </c>
      <c r="E263">
        <v>0.15021000000000001</v>
      </c>
      <c r="F263">
        <v>0.15704000000000001</v>
      </c>
      <c r="G263">
        <v>0.1651</v>
      </c>
      <c r="H263">
        <v>0.17315</v>
      </c>
      <c r="I263">
        <v>0.17315</v>
      </c>
      <c r="J263">
        <v>0.17315</v>
      </c>
      <c r="K263" t="s">
        <v>2251</v>
      </c>
      <c r="L263" t="s">
        <v>285</v>
      </c>
      <c r="M263" t="s">
        <v>962</v>
      </c>
      <c r="N263" t="s">
        <v>701</v>
      </c>
      <c r="O263">
        <v>0.17315</v>
      </c>
      <c r="P263">
        <v>0.17315</v>
      </c>
    </row>
    <row r="264" spans="1:16">
      <c r="A264">
        <v>716053</v>
      </c>
      <c r="B264" t="s">
        <v>981</v>
      </c>
      <c r="C264">
        <v>0.14158999999999999</v>
      </c>
      <c r="D264">
        <v>0.14158999999999999</v>
      </c>
      <c r="E264">
        <v>0.15021000000000001</v>
      </c>
      <c r="F264">
        <v>0.15704000000000001</v>
      </c>
      <c r="G264">
        <v>0.1651</v>
      </c>
      <c r="H264">
        <v>0.17315</v>
      </c>
      <c r="I264">
        <v>0.17315</v>
      </c>
      <c r="J264">
        <v>0.17315</v>
      </c>
      <c r="K264" t="s">
        <v>2252</v>
      </c>
      <c r="L264" t="s">
        <v>285</v>
      </c>
      <c r="M264" t="s">
        <v>962</v>
      </c>
      <c r="N264" t="s">
        <v>703</v>
      </c>
      <c r="O264">
        <v>0.17315</v>
      </c>
      <c r="P264">
        <v>0.17315</v>
      </c>
    </row>
    <row r="265" spans="1:16">
      <c r="A265">
        <v>716054</v>
      </c>
      <c r="B265" t="s">
        <v>982</v>
      </c>
      <c r="C265">
        <v>0.14158999999999999</v>
      </c>
      <c r="D265">
        <v>0.14158999999999999</v>
      </c>
      <c r="E265">
        <v>0.15021000000000001</v>
      </c>
      <c r="F265">
        <v>0.15704000000000001</v>
      </c>
      <c r="G265">
        <v>0.1651</v>
      </c>
      <c r="H265">
        <v>0.17315</v>
      </c>
      <c r="I265">
        <v>0.17315</v>
      </c>
      <c r="J265">
        <v>0.17315</v>
      </c>
      <c r="K265" t="s">
        <v>2253</v>
      </c>
      <c r="L265" t="s">
        <v>285</v>
      </c>
      <c r="M265" t="s">
        <v>962</v>
      </c>
      <c r="N265" t="s">
        <v>705</v>
      </c>
      <c r="O265">
        <v>0.17315</v>
      </c>
      <c r="P265">
        <v>0.17315</v>
      </c>
    </row>
    <row r="266" spans="1:16">
      <c r="A266">
        <v>716055</v>
      </c>
      <c r="B266" t="s">
        <v>983</v>
      </c>
      <c r="C266">
        <v>0.14158999999999999</v>
      </c>
      <c r="D266">
        <v>0.14158999999999999</v>
      </c>
      <c r="E266">
        <v>0.15021000000000001</v>
      </c>
      <c r="F266">
        <v>0.15704000000000001</v>
      </c>
      <c r="G266">
        <v>0.1651</v>
      </c>
      <c r="H266">
        <v>0.17315</v>
      </c>
      <c r="I266">
        <v>0.17315</v>
      </c>
      <c r="J266">
        <v>0.17315</v>
      </c>
      <c r="K266" t="s">
        <v>2254</v>
      </c>
      <c r="L266" t="s">
        <v>285</v>
      </c>
      <c r="M266" t="s">
        <v>962</v>
      </c>
      <c r="N266" t="s">
        <v>707</v>
      </c>
      <c r="O266">
        <v>0.17315</v>
      </c>
      <c r="P266">
        <v>0.17315</v>
      </c>
    </row>
    <row r="267" spans="1:16">
      <c r="A267">
        <v>716056</v>
      </c>
      <c r="B267" t="s">
        <v>984</v>
      </c>
      <c r="C267">
        <v>0.14158999999999999</v>
      </c>
      <c r="D267">
        <v>0.14158999999999999</v>
      </c>
      <c r="E267">
        <v>0.15021000000000001</v>
      </c>
      <c r="F267">
        <v>0.15704000000000001</v>
      </c>
      <c r="G267">
        <v>0.1651</v>
      </c>
      <c r="H267">
        <v>0.17315</v>
      </c>
      <c r="I267">
        <v>0.17315</v>
      </c>
      <c r="J267">
        <v>0.17315</v>
      </c>
      <c r="K267" t="s">
        <v>2255</v>
      </c>
      <c r="L267" t="s">
        <v>285</v>
      </c>
      <c r="M267" t="s">
        <v>962</v>
      </c>
      <c r="N267" t="s">
        <v>709</v>
      </c>
      <c r="O267">
        <v>0.17315</v>
      </c>
      <c r="P267">
        <v>0.17315</v>
      </c>
    </row>
    <row r="268" spans="1:16">
      <c r="A268">
        <v>716057</v>
      </c>
      <c r="B268" t="s">
        <v>985</v>
      </c>
      <c r="C268">
        <v>0.14158999999999999</v>
      </c>
      <c r="D268">
        <v>0.14158999999999999</v>
      </c>
      <c r="E268">
        <v>0.15021000000000001</v>
      </c>
      <c r="F268">
        <v>0.15704000000000001</v>
      </c>
      <c r="G268">
        <v>0.1651</v>
      </c>
      <c r="H268">
        <v>0.17315</v>
      </c>
      <c r="I268">
        <v>0.17315</v>
      </c>
      <c r="J268">
        <v>0.17315</v>
      </c>
      <c r="K268" t="s">
        <v>2256</v>
      </c>
      <c r="L268" t="s">
        <v>285</v>
      </c>
      <c r="M268" t="s">
        <v>962</v>
      </c>
      <c r="N268" t="s">
        <v>711</v>
      </c>
      <c r="O268">
        <v>0.17315</v>
      </c>
      <c r="P268">
        <v>0.17315</v>
      </c>
    </row>
    <row r="269" spans="1:16">
      <c r="A269">
        <v>716058</v>
      </c>
      <c r="B269" t="s">
        <v>986</v>
      </c>
      <c r="C269">
        <v>0.14158999999999999</v>
      </c>
      <c r="D269">
        <v>0.14158999999999999</v>
      </c>
      <c r="E269">
        <v>0.15021000000000001</v>
      </c>
      <c r="F269">
        <v>0.15704000000000001</v>
      </c>
      <c r="G269">
        <v>0.1651</v>
      </c>
      <c r="H269">
        <v>0.17315</v>
      </c>
      <c r="I269">
        <v>0.17315</v>
      </c>
      <c r="J269">
        <v>0.17315</v>
      </c>
      <c r="K269" t="s">
        <v>2257</v>
      </c>
      <c r="L269" t="s">
        <v>285</v>
      </c>
      <c r="M269" t="s">
        <v>962</v>
      </c>
      <c r="N269" t="s">
        <v>713</v>
      </c>
      <c r="O269">
        <v>0.17315</v>
      </c>
      <c r="P269">
        <v>0.17315</v>
      </c>
    </row>
    <row r="270" spans="1:16">
      <c r="A270">
        <v>716059</v>
      </c>
      <c r="B270" t="s">
        <v>987</v>
      </c>
      <c r="C270">
        <v>0.14158999999999999</v>
      </c>
      <c r="D270">
        <v>0.14158999999999999</v>
      </c>
      <c r="E270">
        <v>0.15021000000000001</v>
      </c>
      <c r="F270">
        <v>0.15704000000000001</v>
      </c>
      <c r="G270">
        <v>0.1651</v>
      </c>
      <c r="H270">
        <v>0.17315</v>
      </c>
      <c r="I270">
        <v>0.17315</v>
      </c>
      <c r="J270">
        <v>0.17315</v>
      </c>
      <c r="K270" t="s">
        <v>2258</v>
      </c>
      <c r="L270" t="s">
        <v>285</v>
      </c>
      <c r="M270" t="s">
        <v>962</v>
      </c>
      <c r="N270" t="s">
        <v>715</v>
      </c>
      <c r="O270">
        <v>0.17315</v>
      </c>
      <c r="P270">
        <v>0.17315</v>
      </c>
    </row>
    <row r="271" spans="1:16">
      <c r="A271">
        <v>716021</v>
      </c>
      <c r="B271" t="s">
        <v>988</v>
      </c>
      <c r="C271">
        <v>0.14158999999999999</v>
      </c>
      <c r="D271">
        <v>0.14158999999999999</v>
      </c>
      <c r="E271">
        <v>0.15021000000000001</v>
      </c>
      <c r="F271">
        <v>0.15704000000000001</v>
      </c>
      <c r="G271">
        <v>0.1651</v>
      </c>
      <c r="H271">
        <v>0.17315</v>
      </c>
      <c r="I271">
        <v>0.17315</v>
      </c>
      <c r="J271">
        <v>0.17315</v>
      </c>
      <c r="K271" t="s">
        <v>2259</v>
      </c>
      <c r="L271" t="s">
        <v>285</v>
      </c>
      <c r="M271" t="s">
        <v>962</v>
      </c>
      <c r="N271" t="s">
        <v>717</v>
      </c>
      <c r="O271">
        <v>0.17315</v>
      </c>
      <c r="P271">
        <v>0.17315</v>
      </c>
    </row>
    <row r="272" spans="1:16">
      <c r="A272">
        <v>716022</v>
      </c>
      <c r="B272" t="s">
        <v>989</v>
      </c>
      <c r="C272">
        <v>0.14158999999999999</v>
      </c>
      <c r="D272">
        <v>0.14158999999999999</v>
      </c>
      <c r="E272">
        <v>0.15021000000000001</v>
      </c>
      <c r="F272">
        <v>0.15704000000000001</v>
      </c>
      <c r="G272">
        <v>0.1651</v>
      </c>
      <c r="H272">
        <v>0.17315</v>
      </c>
      <c r="I272">
        <v>0.17315</v>
      </c>
      <c r="J272">
        <v>0.17315</v>
      </c>
      <c r="K272" t="s">
        <v>2260</v>
      </c>
      <c r="L272" t="s">
        <v>285</v>
      </c>
      <c r="M272" t="s">
        <v>962</v>
      </c>
      <c r="N272" t="s">
        <v>719</v>
      </c>
      <c r="O272">
        <v>0.17315</v>
      </c>
      <c r="P272">
        <v>0.17315</v>
      </c>
    </row>
    <row r="273" spans="1:16">
      <c r="A273">
        <v>716023</v>
      </c>
      <c r="B273" t="s">
        <v>990</v>
      </c>
      <c r="C273">
        <v>0.14158999999999999</v>
      </c>
      <c r="D273">
        <v>0.14158999999999999</v>
      </c>
      <c r="E273">
        <v>0.15021000000000001</v>
      </c>
      <c r="F273">
        <v>0.15704000000000001</v>
      </c>
      <c r="G273">
        <v>0.1651</v>
      </c>
      <c r="H273">
        <v>0.17315</v>
      </c>
      <c r="I273">
        <v>0.17315</v>
      </c>
      <c r="J273">
        <v>0.17315</v>
      </c>
      <c r="K273" t="s">
        <v>2261</v>
      </c>
      <c r="L273" t="s">
        <v>285</v>
      </c>
      <c r="M273" t="s">
        <v>962</v>
      </c>
      <c r="N273" t="s">
        <v>721</v>
      </c>
      <c r="O273">
        <v>0.17315</v>
      </c>
      <c r="P273">
        <v>0.17315</v>
      </c>
    </row>
    <row r="274" spans="1:16">
      <c r="A274">
        <v>716024</v>
      </c>
      <c r="B274" t="s">
        <v>991</v>
      </c>
      <c r="C274">
        <v>0.14158999999999999</v>
      </c>
      <c r="D274">
        <v>0.14158999999999999</v>
      </c>
      <c r="E274">
        <v>0.15021000000000001</v>
      </c>
      <c r="F274">
        <v>0.15704000000000001</v>
      </c>
      <c r="G274">
        <v>0.1651</v>
      </c>
      <c r="H274">
        <v>0.17315</v>
      </c>
      <c r="I274">
        <v>0.17315</v>
      </c>
      <c r="J274">
        <v>0.17315</v>
      </c>
      <c r="K274" t="s">
        <v>2262</v>
      </c>
      <c r="L274" t="s">
        <v>285</v>
      </c>
      <c r="M274" t="s">
        <v>962</v>
      </c>
      <c r="N274" t="s">
        <v>723</v>
      </c>
      <c r="O274">
        <v>0.17315</v>
      </c>
      <c r="P274">
        <v>0.17315</v>
      </c>
    </row>
    <row r="275" spans="1:16">
      <c r="A275">
        <v>716025</v>
      </c>
      <c r="B275" t="s">
        <v>992</v>
      </c>
      <c r="C275">
        <v>0.14158999999999999</v>
      </c>
      <c r="D275">
        <v>0.14158999999999999</v>
      </c>
      <c r="E275">
        <v>0.15021000000000001</v>
      </c>
      <c r="F275">
        <v>0.15704000000000001</v>
      </c>
      <c r="G275">
        <v>0.1651</v>
      </c>
      <c r="H275">
        <v>0.17315</v>
      </c>
      <c r="I275">
        <v>0.17315</v>
      </c>
      <c r="J275">
        <v>0.17315</v>
      </c>
      <c r="K275" t="s">
        <v>2263</v>
      </c>
      <c r="L275" t="s">
        <v>285</v>
      </c>
      <c r="M275" t="s">
        <v>962</v>
      </c>
      <c r="N275" t="s">
        <v>725</v>
      </c>
      <c r="O275">
        <v>0.17315</v>
      </c>
      <c r="P275">
        <v>0.17315</v>
      </c>
    </row>
    <row r="276" spans="1:16">
      <c r="A276">
        <v>716026</v>
      </c>
      <c r="B276" t="s">
        <v>993</v>
      </c>
      <c r="C276">
        <v>0.14158999999999999</v>
      </c>
      <c r="D276">
        <v>0.14158999999999999</v>
      </c>
      <c r="E276">
        <v>0.15021000000000001</v>
      </c>
      <c r="F276">
        <v>0.15704000000000001</v>
      </c>
      <c r="G276">
        <v>0.1651</v>
      </c>
      <c r="H276">
        <v>0.17315</v>
      </c>
      <c r="I276">
        <v>0.17315</v>
      </c>
      <c r="J276">
        <v>0.17315</v>
      </c>
      <c r="K276" t="s">
        <v>2264</v>
      </c>
      <c r="L276" t="s">
        <v>285</v>
      </c>
      <c r="M276" t="s">
        <v>962</v>
      </c>
      <c r="N276" t="s">
        <v>741</v>
      </c>
      <c r="O276">
        <v>0.17315</v>
      </c>
      <c r="P276">
        <v>0.17315</v>
      </c>
    </row>
    <row r="277" spans="1:16">
      <c r="A277">
        <v>716027</v>
      </c>
      <c r="B277" t="s">
        <v>994</v>
      </c>
      <c r="C277">
        <v>0.14158999999999999</v>
      </c>
      <c r="D277">
        <v>0.14158999999999999</v>
      </c>
      <c r="E277">
        <v>0.15021000000000001</v>
      </c>
      <c r="F277">
        <v>0.15704000000000001</v>
      </c>
      <c r="G277">
        <v>0.1651</v>
      </c>
      <c r="H277">
        <v>0.17315</v>
      </c>
      <c r="I277">
        <v>0.17315</v>
      </c>
      <c r="J277">
        <v>0.17315</v>
      </c>
      <c r="K277" t="s">
        <v>2265</v>
      </c>
      <c r="L277" t="s">
        <v>285</v>
      </c>
      <c r="M277" t="s">
        <v>962</v>
      </c>
      <c r="N277" t="s">
        <v>743</v>
      </c>
      <c r="O277">
        <v>0.17315</v>
      </c>
      <c r="P277">
        <v>0.17315</v>
      </c>
    </row>
    <row r="278" spans="1:16">
      <c r="A278">
        <v>716028</v>
      </c>
      <c r="B278" t="s">
        <v>995</v>
      </c>
      <c r="C278">
        <v>0.14158999999999999</v>
      </c>
      <c r="D278">
        <v>0.14158999999999999</v>
      </c>
      <c r="E278">
        <v>0.15021000000000001</v>
      </c>
      <c r="F278">
        <v>0.15704000000000001</v>
      </c>
      <c r="G278">
        <v>0.1651</v>
      </c>
      <c r="H278">
        <v>0.17315</v>
      </c>
      <c r="I278">
        <v>0.17315</v>
      </c>
      <c r="J278">
        <v>0.17315</v>
      </c>
      <c r="K278" t="s">
        <v>2266</v>
      </c>
      <c r="L278" t="s">
        <v>285</v>
      </c>
      <c r="M278" t="s">
        <v>962</v>
      </c>
      <c r="N278" t="s">
        <v>745</v>
      </c>
      <c r="O278">
        <v>0.17315</v>
      </c>
      <c r="P278">
        <v>0.17315</v>
      </c>
    </row>
    <row r="279" spans="1:16">
      <c r="A279">
        <v>716029</v>
      </c>
      <c r="B279" t="s">
        <v>996</v>
      </c>
      <c r="C279">
        <v>0.14158999999999999</v>
      </c>
      <c r="D279">
        <v>0.14158999999999999</v>
      </c>
      <c r="E279">
        <v>0.15021000000000001</v>
      </c>
      <c r="F279">
        <v>0.15704000000000001</v>
      </c>
      <c r="G279">
        <v>0.1651</v>
      </c>
      <c r="H279">
        <v>0.17315</v>
      </c>
      <c r="I279">
        <v>0.17315</v>
      </c>
      <c r="J279">
        <v>0.17315</v>
      </c>
      <c r="K279" t="s">
        <v>2267</v>
      </c>
      <c r="L279" t="s">
        <v>285</v>
      </c>
      <c r="M279" t="s">
        <v>962</v>
      </c>
      <c r="N279" t="s">
        <v>747</v>
      </c>
      <c r="O279">
        <v>0.17315</v>
      </c>
      <c r="P279">
        <v>0.17315</v>
      </c>
    </row>
    <row r="280" spans="1:16">
      <c r="A280">
        <v>716030</v>
      </c>
      <c r="B280" t="s">
        <v>997</v>
      </c>
      <c r="C280">
        <v>0.14158999999999999</v>
      </c>
      <c r="D280">
        <v>0.14158999999999999</v>
      </c>
      <c r="E280">
        <v>0.15021000000000001</v>
      </c>
      <c r="F280">
        <v>0.15704000000000001</v>
      </c>
      <c r="G280">
        <v>0.1651</v>
      </c>
      <c r="H280">
        <v>0.17315</v>
      </c>
      <c r="I280">
        <v>0.17315</v>
      </c>
      <c r="J280">
        <v>0.17315</v>
      </c>
      <c r="K280" t="s">
        <v>2268</v>
      </c>
      <c r="L280" t="s">
        <v>285</v>
      </c>
      <c r="M280" t="s">
        <v>962</v>
      </c>
      <c r="N280" t="s">
        <v>749</v>
      </c>
      <c r="O280">
        <v>0.17315</v>
      </c>
      <c r="P280">
        <v>0.17315</v>
      </c>
    </row>
    <row r="281" spans="1:16">
      <c r="A281">
        <v>716031</v>
      </c>
      <c r="B281" t="s">
        <v>998</v>
      </c>
      <c r="C281">
        <v>0.14158999999999999</v>
      </c>
      <c r="D281">
        <v>0.14158999999999999</v>
      </c>
      <c r="E281">
        <v>0.15021000000000001</v>
      </c>
      <c r="F281">
        <v>0.15704000000000001</v>
      </c>
      <c r="G281">
        <v>0.1651</v>
      </c>
      <c r="H281">
        <v>0.17315</v>
      </c>
      <c r="I281">
        <v>0.17315</v>
      </c>
      <c r="J281">
        <v>0.17315</v>
      </c>
      <c r="K281" t="s">
        <v>2269</v>
      </c>
      <c r="L281" t="s">
        <v>285</v>
      </c>
      <c r="M281" t="s">
        <v>962</v>
      </c>
      <c r="N281" t="s">
        <v>751</v>
      </c>
      <c r="O281">
        <v>0.17315</v>
      </c>
      <c r="P281">
        <v>0.17315</v>
      </c>
    </row>
    <row r="282" spans="1:16">
      <c r="A282">
        <v>716032</v>
      </c>
      <c r="B282" t="s">
        <v>999</v>
      </c>
      <c r="C282">
        <v>0.14158999999999999</v>
      </c>
      <c r="D282">
        <v>0.14158999999999999</v>
      </c>
      <c r="E282">
        <v>0.15021000000000001</v>
      </c>
      <c r="F282">
        <v>0.15704000000000001</v>
      </c>
      <c r="G282">
        <v>0.1651</v>
      </c>
      <c r="H282">
        <v>0.17315</v>
      </c>
      <c r="I282">
        <v>0.17315</v>
      </c>
      <c r="J282">
        <v>0.17315</v>
      </c>
      <c r="K282" t="s">
        <v>2270</v>
      </c>
      <c r="L282" t="s">
        <v>285</v>
      </c>
      <c r="M282" t="s">
        <v>962</v>
      </c>
      <c r="N282" t="s">
        <v>753</v>
      </c>
      <c r="O282">
        <v>0.17315</v>
      </c>
      <c r="P282">
        <v>0.17315</v>
      </c>
    </row>
    <row r="283" spans="1:16">
      <c r="A283">
        <v>716033</v>
      </c>
      <c r="B283" t="s">
        <v>1000</v>
      </c>
      <c r="C283">
        <v>0.14158999999999999</v>
      </c>
      <c r="D283">
        <v>0.14158999999999999</v>
      </c>
      <c r="E283">
        <v>0.15021000000000001</v>
      </c>
      <c r="F283">
        <v>0.15704000000000001</v>
      </c>
      <c r="G283">
        <v>0.1651</v>
      </c>
      <c r="H283">
        <v>0.17315</v>
      </c>
      <c r="I283">
        <v>0.17315</v>
      </c>
      <c r="J283">
        <v>0.17315</v>
      </c>
      <c r="K283" t="s">
        <v>2271</v>
      </c>
      <c r="L283" t="s">
        <v>285</v>
      </c>
      <c r="M283" t="s">
        <v>962</v>
      </c>
      <c r="N283" t="s">
        <v>755</v>
      </c>
      <c r="O283">
        <v>0.17315</v>
      </c>
      <c r="P283">
        <v>0.17315</v>
      </c>
    </row>
    <row r="284" spans="1:16">
      <c r="A284">
        <v>716034</v>
      </c>
      <c r="B284" t="s">
        <v>1001</v>
      </c>
      <c r="C284">
        <v>0.14158999999999999</v>
      </c>
      <c r="D284">
        <v>0.14158999999999999</v>
      </c>
      <c r="E284">
        <v>0.15021000000000001</v>
      </c>
      <c r="F284">
        <v>0.15704000000000001</v>
      </c>
      <c r="G284">
        <v>0.1651</v>
      </c>
      <c r="H284">
        <v>0.17315</v>
      </c>
      <c r="I284">
        <v>0.17315</v>
      </c>
      <c r="J284">
        <v>0.17315</v>
      </c>
      <c r="K284" t="s">
        <v>2272</v>
      </c>
      <c r="L284" t="s">
        <v>285</v>
      </c>
      <c r="M284" t="s">
        <v>962</v>
      </c>
      <c r="N284" t="s">
        <v>757</v>
      </c>
      <c r="O284">
        <v>0.17315</v>
      </c>
      <c r="P284">
        <v>0.17315</v>
      </c>
    </row>
    <row r="285" spans="1:16">
      <c r="A285">
        <v>716035</v>
      </c>
      <c r="B285" t="s">
        <v>1002</v>
      </c>
      <c r="C285">
        <v>0.14158999999999999</v>
      </c>
      <c r="D285">
        <v>0.14158999999999999</v>
      </c>
      <c r="E285">
        <v>0.15021000000000001</v>
      </c>
      <c r="F285">
        <v>0.15704000000000001</v>
      </c>
      <c r="G285">
        <v>0.1651</v>
      </c>
      <c r="H285">
        <v>0.17315</v>
      </c>
      <c r="I285">
        <v>0.17315</v>
      </c>
      <c r="J285">
        <v>0.17315</v>
      </c>
      <c r="K285" t="s">
        <v>2273</v>
      </c>
      <c r="L285" t="s">
        <v>285</v>
      </c>
      <c r="M285" t="s">
        <v>962</v>
      </c>
      <c r="N285" t="s">
        <v>759</v>
      </c>
      <c r="O285">
        <v>0.17315</v>
      </c>
      <c r="P285">
        <v>0.17315</v>
      </c>
    </row>
    <row r="286" spans="1:16">
      <c r="A286">
        <v>716036</v>
      </c>
      <c r="B286" t="s">
        <v>1003</v>
      </c>
      <c r="C286">
        <v>0.14158999999999999</v>
      </c>
      <c r="D286">
        <v>0.14158999999999999</v>
      </c>
      <c r="E286">
        <v>0.15021000000000001</v>
      </c>
      <c r="F286">
        <v>0.15704000000000001</v>
      </c>
      <c r="G286">
        <v>0.1651</v>
      </c>
      <c r="H286">
        <v>0.17315</v>
      </c>
      <c r="I286">
        <v>0.17315</v>
      </c>
      <c r="J286">
        <v>0.17315</v>
      </c>
      <c r="K286" t="s">
        <v>2274</v>
      </c>
      <c r="L286" t="s">
        <v>285</v>
      </c>
      <c r="M286" t="s">
        <v>962</v>
      </c>
      <c r="N286" t="s">
        <v>761</v>
      </c>
      <c r="O286">
        <v>0.17315</v>
      </c>
      <c r="P286">
        <v>0.17315</v>
      </c>
    </row>
    <row r="287" spans="1:16">
      <c r="A287">
        <v>716037</v>
      </c>
      <c r="B287" t="s">
        <v>1004</v>
      </c>
      <c r="C287">
        <v>0.14158999999999999</v>
      </c>
      <c r="D287">
        <v>0.14158999999999999</v>
      </c>
      <c r="E287">
        <v>0.15021000000000001</v>
      </c>
      <c r="F287">
        <v>0.15704000000000001</v>
      </c>
      <c r="G287">
        <v>0.1651</v>
      </c>
      <c r="H287">
        <v>0.17315</v>
      </c>
      <c r="I287">
        <v>0.17315</v>
      </c>
      <c r="J287">
        <v>0.17315</v>
      </c>
      <c r="K287" t="s">
        <v>2275</v>
      </c>
      <c r="L287" t="s">
        <v>285</v>
      </c>
      <c r="M287" t="s">
        <v>962</v>
      </c>
      <c r="N287" t="s">
        <v>763</v>
      </c>
      <c r="O287">
        <v>0.17315</v>
      </c>
      <c r="P287">
        <v>0.17315</v>
      </c>
    </row>
    <row r="288" spans="1:16">
      <c r="A288">
        <v>716038</v>
      </c>
      <c r="B288" t="s">
        <v>1005</v>
      </c>
      <c r="C288">
        <v>0.14158999999999999</v>
      </c>
      <c r="D288">
        <v>0.14158999999999999</v>
      </c>
      <c r="E288">
        <v>0.15021000000000001</v>
      </c>
      <c r="F288">
        <v>0.15704000000000001</v>
      </c>
      <c r="G288">
        <v>0.1651</v>
      </c>
      <c r="H288">
        <v>0.17315</v>
      </c>
      <c r="I288">
        <v>0.17315</v>
      </c>
      <c r="J288">
        <v>0.17315</v>
      </c>
      <c r="K288" t="s">
        <v>2276</v>
      </c>
      <c r="L288" t="s">
        <v>285</v>
      </c>
      <c r="M288" t="s">
        <v>962</v>
      </c>
      <c r="N288" t="s">
        <v>765</v>
      </c>
      <c r="O288">
        <v>0.17315</v>
      </c>
      <c r="P288">
        <v>0.17315</v>
      </c>
    </row>
    <row r="289" spans="1:16">
      <c r="A289">
        <v>716039</v>
      </c>
      <c r="B289" t="s">
        <v>1006</v>
      </c>
      <c r="C289">
        <v>0.14158999999999999</v>
      </c>
      <c r="D289">
        <v>0.14158999999999999</v>
      </c>
      <c r="E289">
        <v>0.15021000000000001</v>
      </c>
      <c r="F289">
        <v>0.15704000000000001</v>
      </c>
      <c r="G289">
        <v>0.1651</v>
      </c>
      <c r="H289">
        <v>0.17315</v>
      </c>
      <c r="I289">
        <v>0.17315</v>
      </c>
      <c r="J289">
        <v>0.17315</v>
      </c>
      <c r="K289" t="s">
        <v>2277</v>
      </c>
      <c r="L289" t="s">
        <v>285</v>
      </c>
      <c r="M289" t="s">
        <v>962</v>
      </c>
      <c r="N289" t="s">
        <v>767</v>
      </c>
      <c r="O289">
        <v>0.17315</v>
      </c>
      <c r="P289">
        <v>0.17315</v>
      </c>
    </row>
    <row r="290" spans="1:16">
      <c r="A290">
        <v>716040</v>
      </c>
      <c r="B290" t="s">
        <v>1007</v>
      </c>
      <c r="C290">
        <v>0.14158999999999999</v>
      </c>
      <c r="D290">
        <v>0.14158999999999999</v>
      </c>
      <c r="E290">
        <v>0.15021000000000001</v>
      </c>
      <c r="F290">
        <v>0.15704000000000001</v>
      </c>
      <c r="G290">
        <v>0.1651</v>
      </c>
      <c r="H290">
        <v>0.17315</v>
      </c>
      <c r="I290">
        <v>0.17315</v>
      </c>
      <c r="J290">
        <v>0.17315</v>
      </c>
      <c r="K290" t="s">
        <v>2278</v>
      </c>
      <c r="L290" t="s">
        <v>285</v>
      </c>
      <c r="M290" t="s">
        <v>962</v>
      </c>
      <c r="N290" t="s">
        <v>769</v>
      </c>
      <c r="O290">
        <v>0.17315</v>
      </c>
      <c r="P290">
        <v>0.17315</v>
      </c>
    </row>
    <row r="291" spans="1:16">
      <c r="A291">
        <v>716041</v>
      </c>
      <c r="B291" t="s">
        <v>1008</v>
      </c>
      <c r="C291">
        <v>0.14158999999999999</v>
      </c>
      <c r="D291">
        <v>0.14158999999999999</v>
      </c>
      <c r="E291">
        <v>0.15021000000000001</v>
      </c>
      <c r="F291">
        <v>0.15704000000000001</v>
      </c>
      <c r="G291">
        <v>0.1651</v>
      </c>
      <c r="H291">
        <v>0.17315</v>
      </c>
      <c r="I291">
        <v>0.17315</v>
      </c>
      <c r="J291">
        <v>0.17315</v>
      </c>
      <c r="K291" t="s">
        <v>2279</v>
      </c>
      <c r="L291" t="s">
        <v>285</v>
      </c>
      <c r="M291" t="s">
        <v>962</v>
      </c>
      <c r="N291" t="s">
        <v>771</v>
      </c>
      <c r="O291">
        <v>0.17315</v>
      </c>
      <c r="P291">
        <v>0.17315</v>
      </c>
    </row>
    <row r="292" spans="1:16">
      <c r="A292">
        <v>716042</v>
      </c>
      <c r="B292" t="s">
        <v>1009</v>
      </c>
      <c r="C292">
        <v>0.14158999999999999</v>
      </c>
      <c r="D292">
        <v>0.14158999999999999</v>
      </c>
      <c r="E292">
        <v>0.15021000000000001</v>
      </c>
      <c r="F292">
        <v>0.15704000000000001</v>
      </c>
      <c r="G292">
        <v>0.1651</v>
      </c>
      <c r="H292">
        <v>0.17315</v>
      </c>
      <c r="I292">
        <v>0.17315</v>
      </c>
      <c r="J292">
        <v>0.17315</v>
      </c>
      <c r="K292" t="s">
        <v>2280</v>
      </c>
      <c r="L292" t="s">
        <v>285</v>
      </c>
      <c r="M292" t="s">
        <v>962</v>
      </c>
      <c r="N292" t="s">
        <v>773</v>
      </c>
      <c r="O292">
        <v>0.17315</v>
      </c>
      <c r="P292">
        <v>0.17315</v>
      </c>
    </row>
    <row r="293" spans="1:16">
      <c r="A293">
        <v>716043</v>
      </c>
      <c r="B293" t="s">
        <v>1010</v>
      </c>
      <c r="C293">
        <v>0.14158999999999999</v>
      </c>
      <c r="D293">
        <v>0.14158999999999999</v>
      </c>
      <c r="E293">
        <v>0.15021000000000001</v>
      </c>
      <c r="F293">
        <v>0.15704000000000001</v>
      </c>
      <c r="G293">
        <v>0.1651</v>
      </c>
      <c r="H293">
        <v>0.17315</v>
      </c>
      <c r="I293">
        <v>0.17315</v>
      </c>
      <c r="J293">
        <v>0.17315</v>
      </c>
      <c r="K293" t="s">
        <v>2281</v>
      </c>
      <c r="L293" t="s">
        <v>285</v>
      </c>
      <c r="M293" t="s">
        <v>962</v>
      </c>
      <c r="N293" t="s">
        <v>775</v>
      </c>
      <c r="O293">
        <v>0.17315</v>
      </c>
      <c r="P293">
        <v>0.17315</v>
      </c>
    </row>
    <row r="294" spans="1:16">
      <c r="A294">
        <v>716044</v>
      </c>
      <c r="B294" t="s">
        <v>1011</v>
      </c>
      <c r="C294">
        <v>0.14158999999999999</v>
      </c>
      <c r="D294">
        <v>0.14158999999999999</v>
      </c>
      <c r="E294">
        <v>0.15021000000000001</v>
      </c>
      <c r="F294">
        <v>0.15704000000000001</v>
      </c>
      <c r="G294">
        <v>0.1651</v>
      </c>
      <c r="H294">
        <v>0.17315</v>
      </c>
      <c r="I294">
        <v>0.17315</v>
      </c>
      <c r="J294">
        <v>0.17315</v>
      </c>
      <c r="K294" t="s">
        <v>2282</v>
      </c>
      <c r="L294" t="s">
        <v>285</v>
      </c>
      <c r="M294" t="s">
        <v>962</v>
      </c>
      <c r="N294" t="s">
        <v>777</v>
      </c>
      <c r="O294">
        <v>0.17315</v>
      </c>
      <c r="P294">
        <v>0.17315</v>
      </c>
    </row>
    <row r="295" spans="1:16">
      <c r="A295">
        <v>716060</v>
      </c>
      <c r="B295" t="s">
        <v>1012</v>
      </c>
      <c r="C295">
        <v>1.3089999999999999E-2</v>
      </c>
      <c r="D295">
        <v>2.2550000000000001E-2</v>
      </c>
      <c r="E295">
        <v>3.3410000000000002E-2</v>
      </c>
      <c r="F295">
        <v>4.5690000000000001E-2</v>
      </c>
      <c r="G295">
        <v>5.8119999999999998E-2</v>
      </c>
      <c r="H295">
        <v>7.0699999999999999E-2</v>
      </c>
      <c r="I295">
        <v>8.3430000000000004E-2</v>
      </c>
      <c r="J295">
        <v>9.6310000000000007E-2</v>
      </c>
      <c r="K295" t="s">
        <v>2283</v>
      </c>
      <c r="L295" t="s">
        <v>285</v>
      </c>
      <c r="M295" t="s">
        <v>1013</v>
      </c>
      <c r="N295" t="s">
        <v>657</v>
      </c>
      <c r="O295">
        <v>0.10934000000000001</v>
      </c>
      <c r="P295">
        <v>0.12253</v>
      </c>
    </row>
    <row r="296" spans="1:16">
      <c r="A296">
        <v>716061</v>
      </c>
      <c r="B296" t="s">
        <v>1014</v>
      </c>
      <c r="C296">
        <v>1.3089999999999999E-2</v>
      </c>
      <c r="D296">
        <v>2.2550000000000001E-2</v>
      </c>
      <c r="E296">
        <v>3.3410000000000002E-2</v>
      </c>
      <c r="F296">
        <v>4.5690000000000001E-2</v>
      </c>
      <c r="G296">
        <v>5.8119999999999998E-2</v>
      </c>
      <c r="H296">
        <v>7.0699999999999999E-2</v>
      </c>
      <c r="I296">
        <v>8.3430000000000004E-2</v>
      </c>
      <c r="J296">
        <v>9.6310000000000007E-2</v>
      </c>
      <c r="K296" t="s">
        <v>2284</v>
      </c>
      <c r="L296" t="s">
        <v>285</v>
      </c>
      <c r="M296" t="s">
        <v>1013</v>
      </c>
      <c r="N296" t="s">
        <v>659</v>
      </c>
      <c r="O296">
        <v>0.10934000000000001</v>
      </c>
      <c r="P296">
        <v>0.12253</v>
      </c>
    </row>
    <row r="297" spans="1:16">
      <c r="A297">
        <v>716062</v>
      </c>
      <c r="B297" t="s">
        <v>1015</v>
      </c>
      <c r="C297">
        <v>1.3089999999999999E-2</v>
      </c>
      <c r="D297">
        <v>2.2550000000000001E-2</v>
      </c>
      <c r="E297">
        <v>3.3410000000000002E-2</v>
      </c>
      <c r="F297">
        <v>4.5690000000000001E-2</v>
      </c>
      <c r="G297">
        <v>5.8119999999999998E-2</v>
      </c>
      <c r="H297">
        <v>7.0699999999999999E-2</v>
      </c>
      <c r="I297">
        <v>8.3430000000000004E-2</v>
      </c>
      <c r="J297">
        <v>9.6310000000000007E-2</v>
      </c>
      <c r="K297" t="s">
        <v>2285</v>
      </c>
      <c r="L297" t="s">
        <v>285</v>
      </c>
      <c r="M297" t="s">
        <v>1013</v>
      </c>
      <c r="N297" t="s">
        <v>661</v>
      </c>
      <c r="O297">
        <v>0.10934000000000001</v>
      </c>
      <c r="P297">
        <v>0.12253</v>
      </c>
    </row>
    <row r="298" spans="1:16">
      <c r="A298">
        <v>716063</v>
      </c>
      <c r="B298" t="s">
        <v>1016</v>
      </c>
      <c r="C298">
        <v>1.3089999999999999E-2</v>
      </c>
      <c r="D298">
        <v>2.2550000000000001E-2</v>
      </c>
      <c r="E298">
        <v>3.3410000000000002E-2</v>
      </c>
      <c r="F298">
        <v>4.5690000000000001E-2</v>
      </c>
      <c r="G298">
        <v>5.8119999999999998E-2</v>
      </c>
      <c r="H298">
        <v>7.0699999999999999E-2</v>
      </c>
      <c r="I298">
        <v>8.3430000000000004E-2</v>
      </c>
      <c r="J298">
        <v>9.6310000000000007E-2</v>
      </c>
      <c r="K298" t="s">
        <v>2286</v>
      </c>
      <c r="L298" t="s">
        <v>285</v>
      </c>
      <c r="M298" t="s">
        <v>1013</v>
      </c>
      <c r="N298" t="s">
        <v>663</v>
      </c>
      <c r="O298">
        <v>0.10934000000000001</v>
      </c>
      <c r="P298">
        <v>0.12253</v>
      </c>
    </row>
    <row r="299" spans="1:16">
      <c r="A299">
        <v>716064</v>
      </c>
      <c r="B299" t="s">
        <v>1017</v>
      </c>
      <c r="C299">
        <v>1.3089999999999999E-2</v>
      </c>
      <c r="D299">
        <v>2.2550000000000001E-2</v>
      </c>
      <c r="E299">
        <v>3.3410000000000002E-2</v>
      </c>
      <c r="F299">
        <v>4.5690000000000001E-2</v>
      </c>
      <c r="G299">
        <v>5.8119999999999998E-2</v>
      </c>
      <c r="H299">
        <v>7.0699999999999999E-2</v>
      </c>
      <c r="I299">
        <v>8.3430000000000004E-2</v>
      </c>
      <c r="J299">
        <v>9.6310000000000007E-2</v>
      </c>
      <c r="K299" t="s">
        <v>2287</v>
      </c>
      <c r="L299" t="s">
        <v>285</v>
      </c>
      <c r="M299" t="s">
        <v>1013</v>
      </c>
      <c r="N299" t="s">
        <v>665</v>
      </c>
      <c r="O299">
        <v>0.10934000000000001</v>
      </c>
      <c r="P299">
        <v>0.12253</v>
      </c>
    </row>
    <row r="300" spans="1:16">
      <c r="A300">
        <v>716065</v>
      </c>
      <c r="B300" t="s">
        <v>1018</v>
      </c>
      <c r="C300">
        <v>1.3089999999999999E-2</v>
      </c>
      <c r="D300">
        <v>2.2550000000000001E-2</v>
      </c>
      <c r="E300">
        <v>3.3410000000000002E-2</v>
      </c>
      <c r="F300">
        <v>4.5690000000000001E-2</v>
      </c>
      <c r="G300">
        <v>5.8119999999999998E-2</v>
      </c>
      <c r="H300">
        <v>7.0699999999999999E-2</v>
      </c>
      <c r="I300">
        <v>8.3430000000000004E-2</v>
      </c>
      <c r="J300">
        <v>9.6310000000000007E-2</v>
      </c>
      <c r="K300" t="s">
        <v>2288</v>
      </c>
      <c r="L300" t="s">
        <v>285</v>
      </c>
      <c r="M300" t="s">
        <v>1013</v>
      </c>
      <c r="N300" t="s">
        <v>667</v>
      </c>
      <c r="O300">
        <v>0.10934000000000001</v>
      </c>
      <c r="P300">
        <v>0.12253</v>
      </c>
    </row>
    <row r="301" spans="1:16">
      <c r="A301">
        <v>716066</v>
      </c>
      <c r="B301" t="s">
        <v>1019</v>
      </c>
      <c r="C301">
        <v>1.3089999999999999E-2</v>
      </c>
      <c r="D301">
        <v>2.2550000000000001E-2</v>
      </c>
      <c r="E301">
        <v>3.3410000000000002E-2</v>
      </c>
      <c r="F301">
        <v>4.5690000000000001E-2</v>
      </c>
      <c r="G301">
        <v>5.8119999999999998E-2</v>
      </c>
      <c r="H301">
        <v>7.0699999999999999E-2</v>
      </c>
      <c r="I301">
        <v>8.3430000000000004E-2</v>
      </c>
      <c r="J301">
        <v>9.6310000000000007E-2</v>
      </c>
      <c r="K301" t="s">
        <v>2289</v>
      </c>
      <c r="L301" t="s">
        <v>285</v>
      </c>
      <c r="M301" t="s">
        <v>1013</v>
      </c>
      <c r="N301" t="s">
        <v>669</v>
      </c>
      <c r="O301">
        <v>0.10934000000000001</v>
      </c>
      <c r="P301">
        <v>0.12253</v>
      </c>
    </row>
    <row r="302" spans="1:16">
      <c r="A302">
        <v>716067</v>
      </c>
      <c r="B302" t="s">
        <v>1020</v>
      </c>
      <c r="C302">
        <v>1.3089999999999999E-2</v>
      </c>
      <c r="D302">
        <v>2.2550000000000001E-2</v>
      </c>
      <c r="E302">
        <v>3.3410000000000002E-2</v>
      </c>
      <c r="F302">
        <v>4.5690000000000001E-2</v>
      </c>
      <c r="G302">
        <v>5.8119999999999998E-2</v>
      </c>
      <c r="H302">
        <v>7.0699999999999999E-2</v>
      </c>
      <c r="I302">
        <v>8.3430000000000004E-2</v>
      </c>
      <c r="J302">
        <v>9.6310000000000007E-2</v>
      </c>
      <c r="K302" t="s">
        <v>2290</v>
      </c>
      <c r="L302" t="s">
        <v>285</v>
      </c>
      <c r="M302" t="s">
        <v>1013</v>
      </c>
      <c r="N302" t="s">
        <v>671</v>
      </c>
      <c r="O302">
        <v>0.10934000000000001</v>
      </c>
      <c r="P302">
        <v>0.12253</v>
      </c>
    </row>
    <row r="303" spans="1:16">
      <c r="A303">
        <v>716068</v>
      </c>
      <c r="B303" t="s">
        <v>1021</v>
      </c>
      <c r="C303">
        <v>1.3089999999999999E-2</v>
      </c>
      <c r="D303">
        <v>2.2550000000000001E-2</v>
      </c>
      <c r="E303">
        <v>3.3410000000000002E-2</v>
      </c>
      <c r="F303">
        <v>4.5690000000000001E-2</v>
      </c>
      <c r="G303">
        <v>5.8119999999999998E-2</v>
      </c>
      <c r="H303">
        <v>7.0699999999999999E-2</v>
      </c>
      <c r="I303">
        <v>8.3430000000000004E-2</v>
      </c>
      <c r="J303">
        <v>9.6310000000000007E-2</v>
      </c>
      <c r="K303" t="s">
        <v>2291</v>
      </c>
      <c r="L303" t="s">
        <v>285</v>
      </c>
      <c r="M303" t="s">
        <v>1013</v>
      </c>
      <c r="N303" t="s">
        <v>673</v>
      </c>
      <c r="O303">
        <v>0.10934000000000001</v>
      </c>
      <c r="P303">
        <v>0.12253</v>
      </c>
    </row>
    <row r="304" spans="1:16">
      <c r="A304">
        <v>716069</v>
      </c>
      <c r="B304" t="s">
        <v>1022</v>
      </c>
      <c r="C304">
        <v>1.3089999999999999E-2</v>
      </c>
      <c r="D304">
        <v>2.2550000000000001E-2</v>
      </c>
      <c r="E304">
        <v>3.3410000000000002E-2</v>
      </c>
      <c r="F304">
        <v>4.5690000000000001E-2</v>
      </c>
      <c r="G304">
        <v>5.8119999999999998E-2</v>
      </c>
      <c r="H304">
        <v>7.0699999999999999E-2</v>
      </c>
      <c r="I304">
        <v>8.3430000000000004E-2</v>
      </c>
      <c r="J304">
        <v>9.6310000000000007E-2</v>
      </c>
      <c r="K304" t="s">
        <v>2292</v>
      </c>
      <c r="L304" t="s">
        <v>285</v>
      </c>
      <c r="M304" t="s">
        <v>1013</v>
      </c>
      <c r="N304" t="s">
        <v>675</v>
      </c>
      <c r="O304">
        <v>0.10934000000000001</v>
      </c>
      <c r="P304">
        <v>0.12253</v>
      </c>
    </row>
    <row r="305" spans="1:16">
      <c r="A305">
        <v>716070</v>
      </c>
      <c r="B305" t="s">
        <v>1023</v>
      </c>
      <c r="C305">
        <v>1.3089999999999999E-2</v>
      </c>
      <c r="D305">
        <v>2.2550000000000001E-2</v>
      </c>
      <c r="E305">
        <v>3.3410000000000002E-2</v>
      </c>
      <c r="F305">
        <v>4.5690000000000001E-2</v>
      </c>
      <c r="G305">
        <v>5.8119999999999998E-2</v>
      </c>
      <c r="H305">
        <v>7.0699999999999999E-2</v>
      </c>
      <c r="I305">
        <v>8.3430000000000004E-2</v>
      </c>
      <c r="J305">
        <v>9.6310000000000007E-2</v>
      </c>
      <c r="K305" t="s">
        <v>2293</v>
      </c>
      <c r="L305" t="s">
        <v>285</v>
      </c>
      <c r="M305" t="s">
        <v>1013</v>
      </c>
      <c r="N305" t="s">
        <v>677</v>
      </c>
      <c r="O305">
        <v>0.10934000000000001</v>
      </c>
      <c r="P305">
        <v>0.12253</v>
      </c>
    </row>
    <row r="306" spans="1:16">
      <c r="A306">
        <v>778869</v>
      </c>
      <c r="B306" t="s">
        <v>1024</v>
      </c>
      <c r="C306">
        <v>1.3089999999999999E-2</v>
      </c>
      <c r="D306">
        <v>2.2550000000000001E-2</v>
      </c>
      <c r="E306">
        <v>3.3410000000000002E-2</v>
      </c>
      <c r="F306">
        <v>4.5690000000000001E-2</v>
      </c>
      <c r="G306">
        <v>5.8119999999999998E-2</v>
      </c>
      <c r="H306">
        <v>7.0699999999999999E-2</v>
      </c>
      <c r="I306">
        <v>8.3430000000000004E-2</v>
      </c>
      <c r="J306">
        <v>9.6310000000000007E-2</v>
      </c>
      <c r="K306" t="s">
        <v>2294</v>
      </c>
      <c r="L306" t="s">
        <v>285</v>
      </c>
      <c r="M306" t="s">
        <v>1013</v>
      </c>
      <c r="N306" t="s">
        <v>679</v>
      </c>
      <c r="O306">
        <v>0.10934000000000001</v>
      </c>
      <c r="P306">
        <v>0.12253</v>
      </c>
    </row>
    <row r="307" spans="1:16">
      <c r="A307">
        <v>644180</v>
      </c>
      <c r="B307" t="s">
        <v>1025</v>
      </c>
      <c r="C307">
        <v>1.3089999999999999E-2</v>
      </c>
      <c r="D307">
        <v>2.2550000000000001E-2</v>
      </c>
      <c r="E307">
        <v>3.3410000000000002E-2</v>
      </c>
      <c r="F307">
        <v>4.5690000000000001E-2</v>
      </c>
      <c r="G307">
        <v>5.8119999999999998E-2</v>
      </c>
      <c r="H307">
        <v>7.0699999999999999E-2</v>
      </c>
      <c r="I307">
        <v>8.3430000000000004E-2</v>
      </c>
      <c r="J307">
        <v>9.6310000000000007E-2</v>
      </c>
      <c r="K307" t="s">
        <v>2295</v>
      </c>
      <c r="L307" t="s">
        <v>285</v>
      </c>
      <c r="M307" t="s">
        <v>1013</v>
      </c>
      <c r="N307" t="s">
        <v>681</v>
      </c>
      <c r="O307">
        <v>0.10934000000000001</v>
      </c>
      <c r="P307">
        <v>0.12253</v>
      </c>
    </row>
    <row r="308" spans="1:16">
      <c r="A308">
        <v>644181</v>
      </c>
      <c r="B308" t="s">
        <v>1026</v>
      </c>
      <c r="C308">
        <v>1.3089999999999999E-2</v>
      </c>
      <c r="D308">
        <v>2.2550000000000001E-2</v>
      </c>
      <c r="E308">
        <v>3.3410000000000002E-2</v>
      </c>
      <c r="F308">
        <v>4.5690000000000001E-2</v>
      </c>
      <c r="G308">
        <v>5.8119999999999998E-2</v>
      </c>
      <c r="H308">
        <v>7.0699999999999999E-2</v>
      </c>
      <c r="I308">
        <v>8.3430000000000004E-2</v>
      </c>
      <c r="J308">
        <v>9.6310000000000007E-2</v>
      </c>
      <c r="K308" t="s">
        <v>2296</v>
      </c>
      <c r="L308" t="s">
        <v>285</v>
      </c>
      <c r="M308" t="s">
        <v>1013</v>
      </c>
      <c r="N308" t="s">
        <v>683</v>
      </c>
      <c r="O308">
        <v>0.10934000000000001</v>
      </c>
      <c r="P308">
        <v>0.12253</v>
      </c>
    </row>
    <row r="309" spans="1:16">
      <c r="A309">
        <v>760898</v>
      </c>
      <c r="B309" t="s">
        <v>1027</v>
      </c>
      <c r="C309">
        <v>1.3089999999999999E-2</v>
      </c>
      <c r="D309">
        <v>2.2550000000000001E-2</v>
      </c>
      <c r="E309">
        <v>3.3410000000000002E-2</v>
      </c>
      <c r="F309">
        <v>4.5690000000000001E-2</v>
      </c>
      <c r="G309">
        <v>5.8119999999999998E-2</v>
      </c>
      <c r="H309">
        <v>7.0699999999999999E-2</v>
      </c>
      <c r="I309">
        <v>8.3430000000000004E-2</v>
      </c>
      <c r="J309">
        <v>9.6310000000000007E-2</v>
      </c>
      <c r="K309" t="s">
        <v>2297</v>
      </c>
      <c r="L309" t="s">
        <v>285</v>
      </c>
      <c r="M309" t="s">
        <v>1013</v>
      </c>
      <c r="N309" t="s">
        <v>685</v>
      </c>
      <c r="O309">
        <v>0.10934000000000001</v>
      </c>
      <c r="P309">
        <v>0.12253</v>
      </c>
    </row>
    <row r="310" spans="1:16">
      <c r="A310">
        <v>716095</v>
      </c>
      <c r="B310" t="s">
        <v>1028</v>
      </c>
      <c r="C310">
        <v>1.66E-2</v>
      </c>
      <c r="D310">
        <v>2.4150000000000001E-2</v>
      </c>
      <c r="E310">
        <v>3.0870000000000002E-2</v>
      </c>
      <c r="F310">
        <v>3.5770000000000003E-2</v>
      </c>
      <c r="G310">
        <v>4.283E-2</v>
      </c>
      <c r="H310">
        <v>5.2949999999999997E-2</v>
      </c>
      <c r="I310">
        <v>6.3170000000000004E-2</v>
      </c>
      <c r="J310">
        <v>7.349E-2</v>
      </c>
      <c r="K310" t="s">
        <v>2298</v>
      </c>
      <c r="L310" t="s">
        <v>285</v>
      </c>
      <c r="M310" t="s">
        <v>1013</v>
      </c>
      <c r="N310" t="s">
        <v>687</v>
      </c>
      <c r="O310">
        <v>8.3909999999999998E-2</v>
      </c>
      <c r="P310">
        <v>9.443E-2</v>
      </c>
    </row>
    <row r="311" spans="1:16">
      <c r="A311">
        <v>716096</v>
      </c>
      <c r="B311" t="s">
        <v>1029</v>
      </c>
      <c r="C311">
        <v>1.66E-2</v>
      </c>
      <c r="D311">
        <v>2.4150000000000001E-2</v>
      </c>
      <c r="E311">
        <v>3.0870000000000002E-2</v>
      </c>
      <c r="F311">
        <v>3.5770000000000003E-2</v>
      </c>
      <c r="G311">
        <v>4.283E-2</v>
      </c>
      <c r="H311">
        <v>5.2949999999999997E-2</v>
      </c>
      <c r="I311">
        <v>6.3170000000000004E-2</v>
      </c>
      <c r="J311">
        <v>7.349E-2</v>
      </c>
      <c r="K311" t="s">
        <v>2299</v>
      </c>
      <c r="L311" t="s">
        <v>285</v>
      </c>
      <c r="M311" t="s">
        <v>1013</v>
      </c>
      <c r="N311" t="s">
        <v>689</v>
      </c>
      <c r="O311">
        <v>8.3909999999999998E-2</v>
      </c>
      <c r="P311">
        <v>9.443E-2</v>
      </c>
    </row>
    <row r="312" spans="1:16">
      <c r="A312">
        <v>716097</v>
      </c>
      <c r="B312" t="s">
        <v>1030</v>
      </c>
      <c r="C312">
        <v>1.66E-2</v>
      </c>
      <c r="D312">
        <v>2.4150000000000001E-2</v>
      </c>
      <c r="E312">
        <v>3.0870000000000002E-2</v>
      </c>
      <c r="F312">
        <v>3.5770000000000003E-2</v>
      </c>
      <c r="G312">
        <v>4.283E-2</v>
      </c>
      <c r="H312">
        <v>5.2949999999999997E-2</v>
      </c>
      <c r="I312">
        <v>6.3170000000000004E-2</v>
      </c>
      <c r="J312">
        <v>7.349E-2</v>
      </c>
      <c r="K312" t="s">
        <v>2300</v>
      </c>
      <c r="L312" t="s">
        <v>285</v>
      </c>
      <c r="M312" t="s">
        <v>1013</v>
      </c>
      <c r="N312" t="s">
        <v>691</v>
      </c>
      <c r="O312">
        <v>8.3909999999999998E-2</v>
      </c>
      <c r="P312">
        <v>9.443E-2</v>
      </c>
    </row>
    <row r="313" spans="1:16">
      <c r="A313">
        <v>716098</v>
      </c>
      <c r="B313" t="s">
        <v>1031</v>
      </c>
      <c r="C313">
        <v>1.66E-2</v>
      </c>
      <c r="D313">
        <v>2.4150000000000001E-2</v>
      </c>
      <c r="E313">
        <v>3.0870000000000002E-2</v>
      </c>
      <c r="F313">
        <v>3.5770000000000003E-2</v>
      </c>
      <c r="G313">
        <v>4.283E-2</v>
      </c>
      <c r="H313">
        <v>5.2949999999999997E-2</v>
      </c>
      <c r="I313">
        <v>6.3170000000000004E-2</v>
      </c>
      <c r="J313">
        <v>7.349E-2</v>
      </c>
      <c r="K313" t="s">
        <v>2301</v>
      </c>
      <c r="L313" t="s">
        <v>285</v>
      </c>
      <c r="M313" t="s">
        <v>1013</v>
      </c>
      <c r="N313" t="s">
        <v>693</v>
      </c>
      <c r="O313">
        <v>8.3909999999999998E-2</v>
      </c>
      <c r="P313">
        <v>9.443E-2</v>
      </c>
    </row>
    <row r="314" spans="1:16">
      <c r="A314">
        <v>716099</v>
      </c>
      <c r="B314" t="s">
        <v>1032</v>
      </c>
      <c r="C314">
        <v>1.66E-2</v>
      </c>
      <c r="D314">
        <v>2.4150000000000001E-2</v>
      </c>
      <c r="E314">
        <v>3.0870000000000002E-2</v>
      </c>
      <c r="F314">
        <v>3.5770000000000003E-2</v>
      </c>
      <c r="G314">
        <v>4.283E-2</v>
      </c>
      <c r="H314">
        <v>5.2949999999999997E-2</v>
      </c>
      <c r="I314">
        <v>6.3170000000000004E-2</v>
      </c>
      <c r="J314">
        <v>7.349E-2</v>
      </c>
      <c r="K314" t="s">
        <v>2302</v>
      </c>
      <c r="L314" t="s">
        <v>285</v>
      </c>
      <c r="M314" t="s">
        <v>1013</v>
      </c>
      <c r="N314" t="s">
        <v>695</v>
      </c>
      <c r="O314">
        <v>8.3909999999999998E-2</v>
      </c>
      <c r="P314">
        <v>9.443E-2</v>
      </c>
    </row>
    <row r="315" spans="1:16">
      <c r="A315">
        <v>716100</v>
      </c>
      <c r="B315" t="s">
        <v>1033</v>
      </c>
      <c r="C315">
        <v>1.66E-2</v>
      </c>
      <c r="D315">
        <v>2.4150000000000001E-2</v>
      </c>
      <c r="E315">
        <v>3.0870000000000002E-2</v>
      </c>
      <c r="F315">
        <v>3.5770000000000003E-2</v>
      </c>
      <c r="G315">
        <v>4.283E-2</v>
      </c>
      <c r="H315">
        <v>5.2949999999999997E-2</v>
      </c>
      <c r="I315">
        <v>6.3170000000000004E-2</v>
      </c>
      <c r="J315">
        <v>7.349E-2</v>
      </c>
      <c r="K315" t="s">
        <v>2303</v>
      </c>
      <c r="L315" t="s">
        <v>285</v>
      </c>
      <c r="M315" t="s">
        <v>1013</v>
      </c>
      <c r="N315" t="s">
        <v>697</v>
      </c>
      <c r="O315">
        <v>8.3909999999999998E-2</v>
      </c>
      <c r="P315">
        <v>9.443E-2</v>
      </c>
    </row>
    <row r="316" spans="1:16">
      <c r="A316">
        <v>716101</v>
      </c>
      <c r="B316" t="s">
        <v>1034</v>
      </c>
      <c r="C316">
        <v>1.66E-2</v>
      </c>
      <c r="D316">
        <v>2.4150000000000001E-2</v>
      </c>
      <c r="E316">
        <v>3.0870000000000002E-2</v>
      </c>
      <c r="F316">
        <v>3.5770000000000003E-2</v>
      </c>
      <c r="G316">
        <v>4.283E-2</v>
      </c>
      <c r="H316">
        <v>5.2949999999999997E-2</v>
      </c>
      <c r="I316">
        <v>6.3170000000000004E-2</v>
      </c>
      <c r="J316">
        <v>7.349E-2</v>
      </c>
      <c r="K316" t="s">
        <v>2304</v>
      </c>
      <c r="L316" t="s">
        <v>285</v>
      </c>
      <c r="M316" t="s">
        <v>1013</v>
      </c>
      <c r="N316" t="s">
        <v>699</v>
      </c>
      <c r="O316">
        <v>8.3909999999999998E-2</v>
      </c>
      <c r="P316">
        <v>9.443E-2</v>
      </c>
    </row>
    <row r="317" spans="1:16">
      <c r="A317">
        <v>716102</v>
      </c>
      <c r="B317" t="s">
        <v>1035</v>
      </c>
      <c r="C317">
        <v>1.66E-2</v>
      </c>
      <c r="D317">
        <v>2.4150000000000001E-2</v>
      </c>
      <c r="E317">
        <v>3.0870000000000002E-2</v>
      </c>
      <c r="F317">
        <v>3.5770000000000003E-2</v>
      </c>
      <c r="G317">
        <v>4.283E-2</v>
      </c>
      <c r="H317">
        <v>5.2949999999999997E-2</v>
      </c>
      <c r="I317">
        <v>6.3170000000000004E-2</v>
      </c>
      <c r="J317">
        <v>7.349E-2</v>
      </c>
      <c r="K317" t="s">
        <v>2305</v>
      </c>
      <c r="L317" t="s">
        <v>285</v>
      </c>
      <c r="M317" t="s">
        <v>1013</v>
      </c>
      <c r="N317" t="s">
        <v>701</v>
      </c>
      <c r="O317">
        <v>8.3909999999999998E-2</v>
      </c>
      <c r="P317">
        <v>9.443E-2</v>
      </c>
    </row>
    <row r="318" spans="1:16">
      <c r="A318">
        <v>716103</v>
      </c>
      <c r="B318" t="s">
        <v>1036</v>
      </c>
      <c r="C318">
        <v>1.66E-2</v>
      </c>
      <c r="D318">
        <v>2.4150000000000001E-2</v>
      </c>
      <c r="E318">
        <v>3.0870000000000002E-2</v>
      </c>
      <c r="F318">
        <v>3.5770000000000003E-2</v>
      </c>
      <c r="G318">
        <v>4.283E-2</v>
      </c>
      <c r="H318">
        <v>5.2949999999999997E-2</v>
      </c>
      <c r="I318">
        <v>6.3170000000000004E-2</v>
      </c>
      <c r="J318">
        <v>7.349E-2</v>
      </c>
      <c r="K318" t="s">
        <v>2306</v>
      </c>
      <c r="L318" t="s">
        <v>285</v>
      </c>
      <c r="M318" t="s">
        <v>1013</v>
      </c>
      <c r="N318" t="s">
        <v>703</v>
      </c>
      <c r="O318">
        <v>8.3909999999999998E-2</v>
      </c>
      <c r="P318">
        <v>9.443E-2</v>
      </c>
    </row>
    <row r="319" spans="1:16">
      <c r="A319">
        <v>716104</v>
      </c>
      <c r="B319" t="s">
        <v>1037</v>
      </c>
      <c r="C319">
        <v>1.66E-2</v>
      </c>
      <c r="D319">
        <v>2.4150000000000001E-2</v>
      </c>
      <c r="E319">
        <v>3.0870000000000002E-2</v>
      </c>
      <c r="F319">
        <v>3.5770000000000003E-2</v>
      </c>
      <c r="G319">
        <v>4.283E-2</v>
      </c>
      <c r="H319">
        <v>5.2949999999999997E-2</v>
      </c>
      <c r="I319">
        <v>6.3170000000000004E-2</v>
      </c>
      <c r="J319">
        <v>7.349E-2</v>
      </c>
      <c r="K319" t="s">
        <v>2307</v>
      </c>
      <c r="L319" t="s">
        <v>285</v>
      </c>
      <c r="M319" t="s">
        <v>1013</v>
      </c>
      <c r="N319" t="s">
        <v>705</v>
      </c>
      <c r="O319">
        <v>8.3909999999999998E-2</v>
      </c>
      <c r="P319">
        <v>9.443E-2</v>
      </c>
    </row>
    <row r="320" spans="1:16">
      <c r="A320">
        <v>716105</v>
      </c>
      <c r="B320" t="s">
        <v>1038</v>
      </c>
      <c r="C320">
        <v>1.66E-2</v>
      </c>
      <c r="D320">
        <v>2.4150000000000001E-2</v>
      </c>
      <c r="E320">
        <v>3.0870000000000002E-2</v>
      </c>
      <c r="F320">
        <v>3.5770000000000003E-2</v>
      </c>
      <c r="G320">
        <v>4.283E-2</v>
      </c>
      <c r="H320">
        <v>5.2949999999999997E-2</v>
      </c>
      <c r="I320">
        <v>6.3170000000000004E-2</v>
      </c>
      <c r="J320">
        <v>7.349E-2</v>
      </c>
      <c r="K320" t="s">
        <v>2308</v>
      </c>
      <c r="L320" t="s">
        <v>285</v>
      </c>
      <c r="M320" t="s">
        <v>1013</v>
      </c>
      <c r="N320" t="s">
        <v>707</v>
      </c>
      <c r="O320">
        <v>8.3909999999999998E-2</v>
      </c>
      <c r="P320">
        <v>9.443E-2</v>
      </c>
    </row>
    <row r="321" spans="1:16">
      <c r="A321">
        <v>716106</v>
      </c>
      <c r="B321" t="s">
        <v>1039</v>
      </c>
      <c r="C321">
        <v>1.66E-2</v>
      </c>
      <c r="D321">
        <v>2.4150000000000001E-2</v>
      </c>
      <c r="E321">
        <v>3.0870000000000002E-2</v>
      </c>
      <c r="F321">
        <v>3.5770000000000003E-2</v>
      </c>
      <c r="G321">
        <v>4.283E-2</v>
      </c>
      <c r="H321">
        <v>5.2949999999999997E-2</v>
      </c>
      <c r="I321">
        <v>6.3170000000000004E-2</v>
      </c>
      <c r="J321">
        <v>7.349E-2</v>
      </c>
      <c r="K321" t="s">
        <v>2309</v>
      </c>
      <c r="L321" t="s">
        <v>285</v>
      </c>
      <c r="M321" t="s">
        <v>1013</v>
      </c>
      <c r="N321" t="s">
        <v>709</v>
      </c>
      <c r="O321">
        <v>8.3909999999999998E-2</v>
      </c>
      <c r="P321">
        <v>9.443E-2</v>
      </c>
    </row>
    <row r="322" spans="1:16">
      <c r="A322">
        <v>716107</v>
      </c>
      <c r="B322" t="s">
        <v>1040</v>
      </c>
      <c r="C322">
        <v>1.66E-2</v>
      </c>
      <c r="D322">
        <v>2.4150000000000001E-2</v>
      </c>
      <c r="E322">
        <v>3.0870000000000002E-2</v>
      </c>
      <c r="F322">
        <v>3.5770000000000003E-2</v>
      </c>
      <c r="G322">
        <v>4.283E-2</v>
      </c>
      <c r="H322">
        <v>5.2949999999999997E-2</v>
      </c>
      <c r="I322">
        <v>6.3170000000000004E-2</v>
      </c>
      <c r="J322">
        <v>7.349E-2</v>
      </c>
      <c r="K322" t="s">
        <v>2310</v>
      </c>
      <c r="L322" t="s">
        <v>285</v>
      </c>
      <c r="M322" t="s">
        <v>1013</v>
      </c>
      <c r="N322" t="s">
        <v>711</v>
      </c>
      <c r="O322">
        <v>8.3909999999999998E-2</v>
      </c>
      <c r="P322">
        <v>9.443E-2</v>
      </c>
    </row>
    <row r="323" spans="1:16">
      <c r="A323">
        <v>716108</v>
      </c>
      <c r="B323" t="s">
        <v>1041</v>
      </c>
      <c r="C323">
        <v>1.66E-2</v>
      </c>
      <c r="D323">
        <v>2.4150000000000001E-2</v>
      </c>
      <c r="E323">
        <v>3.0870000000000002E-2</v>
      </c>
      <c r="F323">
        <v>3.5770000000000003E-2</v>
      </c>
      <c r="G323">
        <v>4.283E-2</v>
      </c>
      <c r="H323">
        <v>5.2949999999999997E-2</v>
      </c>
      <c r="I323">
        <v>6.3170000000000004E-2</v>
      </c>
      <c r="J323">
        <v>7.349E-2</v>
      </c>
      <c r="K323" t="s">
        <v>2311</v>
      </c>
      <c r="L323" t="s">
        <v>285</v>
      </c>
      <c r="M323" t="s">
        <v>1013</v>
      </c>
      <c r="N323" t="s">
        <v>713</v>
      </c>
      <c r="O323">
        <v>8.3909999999999998E-2</v>
      </c>
      <c r="P323">
        <v>9.443E-2</v>
      </c>
    </row>
    <row r="324" spans="1:16">
      <c r="A324">
        <v>716109</v>
      </c>
      <c r="B324" t="s">
        <v>1042</v>
      </c>
      <c r="C324">
        <v>1.66E-2</v>
      </c>
      <c r="D324">
        <v>2.4150000000000001E-2</v>
      </c>
      <c r="E324">
        <v>3.0870000000000002E-2</v>
      </c>
      <c r="F324">
        <v>3.5770000000000003E-2</v>
      </c>
      <c r="G324">
        <v>4.283E-2</v>
      </c>
      <c r="H324">
        <v>5.2949999999999997E-2</v>
      </c>
      <c r="I324">
        <v>6.3170000000000004E-2</v>
      </c>
      <c r="J324">
        <v>7.349E-2</v>
      </c>
      <c r="K324" t="s">
        <v>2312</v>
      </c>
      <c r="L324" t="s">
        <v>285</v>
      </c>
      <c r="M324" t="s">
        <v>1013</v>
      </c>
      <c r="N324" t="s">
        <v>715</v>
      </c>
      <c r="O324">
        <v>8.3909999999999998E-2</v>
      </c>
      <c r="P324">
        <v>9.443E-2</v>
      </c>
    </row>
    <row r="325" spans="1:16">
      <c r="A325">
        <v>716071</v>
      </c>
      <c r="B325" t="s">
        <v>1043</v>
      </c>
      <c r="C325">
        <v>1.66E-2</v>
      </c>
      <c r="D325">
        <v>2.4150000000000001E-2</v>
      </c>
      <c r="E325">
        <v>3.0870000000000002E-2</v>
      </c>
      <c r="F325">
        <v>3.5770000000000003E-2</v>
      </c>
      <c r="G325">
        <v>4.283E-2</v>
      </c>
      <c r="H325">
        <v>5.2949999999999997E-2</v>
      </c>
      <c r="I325">
        <v>6.3170000000000004E-2</v>
      </c>
      <c r="J325">
        <v>7.349E-2</v>
      </c>
      <c r="K325" t="s">
        <v>2313</v>
      </c>
      <c r="L325" t="s">
        <v>285</v>
      </c>
      <c r="M325" t="s">
        <v>1013</v>
      </c>
      <c r="N325" t="s">
        <v>717</v>
      </c>
      <c r="O325">
        <v>8.3909999999999998E-2</v>
      </c>
      <c r="P325">
        <v>9.443E-2</v>
      </c>
    </row>
    <row r="326" spans="1:16">
      <c r="A326">
        <v>716072</v>
      </c>
      <c r="B326" t="s">
        <v>1044</v>
      </c>
      <c r="C326">
        <v>1.66E-2</v>
      </c>
      <c r="D326">
        <v>2.4150000000000001E-2</v>
      </c>
      <c r="E326">
        <v>3.0870000000000002E-2</v>
      </c>
      <c r="F326">
        <v>3.5770000000000003E-2</v>
      </c>
      <c r="G326">
        <v>4.283E-2</v>
      </c>
      <c r="H326">
        <v>5.2949999999999997E-2</v>
      </c>
      <c r="I326">
        <v>6.3170000000000004E-2</v>
      </c>
      <c r="J326">
        <v>7.349E-2</v>
      </c>
      <c r="K326" t="s">
        <v>2314</v>
      </c>
      <c r="L326" t="s">
        <v>285</v>
      </c>
      <c r="M326" t="s">
        <v>1013</v>
      </c>
      <c r="N326" t="s">
        <v>719</v>
      </c>
      <c r="O326">
        <v>8.3909999999999998E-2</v>
      </c>
      <c r="P326">
        <v>9.443E-2</v>
      </c>
    </row>
    <row r="327" spans="1:16">
      <c r="A327">
        <v>716073</v>
      </c>
      <c r="B327" t="s">
        <v>1045</v>
      </c>
      <c r="C327">
        <v>1.66E-2</v>
      </c>
      <c r="D327">
        <v>2.4150000000000001E-2</v>
      </c>
      <c r="E327">
        <v>3.0870000000000002E-2</v>
      </c>
      <c r="F327">
        <v>3.5770000000000003E-2</v>
      </c>
      <c r="G327">
        <v>4.283E-2</v>
      </c>
      <c r="H327">
        <v>5.2949999999999997E-2</v>
      </c>
      <c r="I327">
        <v>6.3170000000000004E-2</v>
      </c>
      <c r="J327">
        <v>7.349E-2</v>
      </c>
      <c r="K327" t="s">
        <v>2315</v>
      </c>
      <c r="L327" t="s">
        <v>285</v>
      </c>
      <c r="M327" t="s">
        <v>1013</v>
      </c>
      <c r="N327" t="s">
        <v>721</v>
      </c>
      <c r="O327">
        <v>8.3909999999999998E-2</v>
      </c>
      <c r="P327">
        <v>9.443E-2</v>
      </c>
    </row>
    <row r="328" spans="1:16">
      <c r="A328">
        <v>716074</v>
      </c>
      <c r="B328" t="s">
        <v>1046</v>
      </c>
      <c r="C328">
        <v>1.66E-2</v>
      </c>
      <c r="D328">
        <v>2.4150000000000001E-2</v>
      </c>
      <c r="E328">
        <v>3.0870000000000002E-2</v>
      </c>
      <c r="F328">
        <v>3.5770000000000003E-2</v>
      </c>
      <c r="G328">
        <v>4.283E-2</v>
      </c>
      <c r="H328">
        <v>5.2949999999999997E-2</v>
      </c>
      <c r="I328">
        <v>6.3170000000000004E-2</v>
      </c>
      <c r="J328">
        <v>7.349E-2</v>
      </c>
      <c r="K328" t="s">
        <v>2316</v>
      </c>
      <c r="L328" t="s">
        <v>285</v>
      </c>
      <c r="M328" t="s">
        <v>1013</v>
      </c>
      <c r="N328" t="s">
        <v>723</v>
      </c>
      <c r="O328">
        <v>8.3909999999999998E-2</v>
      </c>
      <c r="P328">
        <v>9.443E-2</v>
      </c>
    </row>
    <row r="329" spans="1:16">
      <c r="A329">
        <v>716075</v>
      </c>
      <c r="B329" t="s">
        <v>1047</v>
      </c>
      <c r="C329">
        <v>1.66E-2</v>
      </c>
      <c r="D329">
        <v>2.4150000000000001E-2</v>
      </c>
      <c r="E329">
        <v>3.0870000000000002E-2</v>
      </c>
      <c r="F329">
        <v>3.5770000000000003E-2</v>
      </c>
      <c r="G329">
        <v>4.283E-2</v>
      </c>
      <c r="H329">
        <v>5.2949999999999997E-2</v>
      </c>
      <c r="I329">
        <v>6.3170000000000004E-2</v>
      </c>
      <c r="J329">
        <v>7.349E-2</v>
      </c>
      <c r="K329" t="s">
        <v>2317</v>
      </c>
      <c r="L329" t="s">
        <v>285</v>
      </c>
      <c r="M329" t="s">
        <v>1013</v>
      </c>
      <c r="N329" t="s">
        <v>725</v>
      </c>
      <c r="O329">
        <v>8.3909999999999998E-2</v>
      </c>
      <c r="P329">
        <v>9.443E-2</v>
      </c>
    </row>
    <row r="330" spans="1:16">
      <c r="A330">
        <v>760901</v>
      </c>
      <c r="B330" t="s">
        <v>1048</v>
      </c>
      <c r="C330">
        <v>1.66E-2</v>
      </c>
      <c r="D330">
        <v>2.4150000000000001E-2</v>
      </c>
      <c r="E330">
        <v>3.0870000000000002E-2</v>
      </c>
      <c r="F330">
        <v>3.5770000000000003E-2</v>
      </c>
      <c r="G330">
        <v>4.283E-2</v>
      </c>
      <c r="H330">
        <v>5.2949999999999997E-2</v>
      </c>
      <c r="I330">
        <v>6.3170000000000004E-2</v>
      </c>
      <c r="J330">
        <v>7.349E-2</v>
      </c>
      <c r="K330" t="s">
        <v>2318</v>
      </c>
      <c r="L330" t="s">
        <v>285</v>
      </c>
      <c r="M330" t="s">
        <v>1013</v>
      </c>
      <c r="N330" t="s">
        <v>727</v>
      </c>
      <c r="O330">
        <v>8.3909999999999998E-2</v>
      </c>
      <c r="P330">
        <v>9.443E-2</v>
      </c>
    </row>
    <row r="331" spans="1:16">
      <c r="A331">
        <v>656086</v>
      </c>
      <c r="B331" t="s">
        <v>1049</v>
      </c>
      <c r="C331">
        <v>1.66E-2</v>
      </c>
      <c r="D331">
        <v>2.4150000000000001E-2</v>
      </c>
      <c r="E331">
        <v>3.0870000000000002E-2</v>
      </c>
      <c r="F331">
        <v>3.5770000000000003E-2</v>
      </c>
      <c r="G331">
        <v>4.283E-2</v>
      </c>
      <c r="H331">
        <v>5.2949999999999997E-2</v>
      </c>
      <c r="I331">
        <v>6.3170000000000004E-2</v>
      </c>
      <c r="J331">
        <v>7.349E-2</v>
      </c>
      <c r="K331" t="s">
        <v>2319</v>
      </c>
      <c r="L331" t="s">
        <v>285</v>
      </c>
      <c r="M331" t="s">
        <v>1013</v>
      </c>
      <c r="N331" t="s">
        <v>729</v>
      </c>
      <c r="O331">
        <v>8.3909999999999998E-2</v>
      </c>
      <c r="P331">
        <v>9.443E-2</v>
      </c>
    </row>
    <row r="332" spans="1:16">
      <c r="A332">
        <v>644182</v>
      </c>
      <c r="B332" t="s">
        <v>1050</v>
      </c>
      <c r="C332">
        <v>1.66E-2</v>
      </c>
      <c r="D332">
        <v>2.4150000000000001E-2</v>
      </c>
      <c r="E332">
        <v>3.0870000000000002E-2</v>
      </c>
      <c r="F332">
        <v>3.5770000000000003E-2</v>
      </c>
      <c r="G332">
        <v>4.283E-2</v>
      </c>
      <c r="H332">
        <v>5.2949999999999997E-2</v>
      </c>
      <c r="I332">
        <v>6.3170000000000004E-2</v>
      </c>
      <c r="J332">
        <v>7.349E-2</v>
      </c>
      <c r="K332" t="s">
        <v>2320</v>
      </c>
      <c r="L332" t="s">
        <v>285</v>
      </c>
      <c r="M332" t="s">
        <v>1013</v>
      </c>
      <c r="N332" t="s">
        <v>731</v>
      </c>
      <c r="O332">
        <v>8.3909999999999998E-2</v>
      </c>
      <c r="P332">
        <v>9.443E-2</v>
      </c>
    </row>
    <row r="333" spans="1:16">
      <c r="A333">
        <v>656084</v>
      </c>
      <c r="B333" t="s">
        <v>1051</v>
      </c>
      <c r="C333">
        <v>1.66E-2</v>
      </c>
      <c r="D333">
        <v>2.4150000000000001E-2</v>
      </c>
      <c r="E333">
        <v>3.0870000000000002E-2</v>
      </c>
      <c r="F333">
        <v>3.5770000000000003E-2</v>
      </c>
      <c r="G333">
        <v>4.283E-2</v>
      </c>
      <c r="H333">
        <v>5.2949999999999997E-2</v>
      </c>
      <c r="I333">
        <v>6.3170000000000004E-2</v>
      </c>
      <c r="J333">
        <v>7.349E-2</v>
      </c>
      <c r="K333" t="s">
        <v>2321</v>
      </c>
      <c r="L333" t="s">
        <v>285</v>
      </c>
      <c r="M333" t="s">
        <v>1013</v>
      </c>
      <c r="N333" t="s">
        <v>733</v>
      </c>
      <c r="O333">
        <v>8.3909999999999998E-2</v>
      </c>
      <c r="P333">
        <v>9.443E-2</v>
      </c>
    </row>
    <row r="334" spans="1:16">
      <c r="A334">
        <v>656087</v>
      </c>
      <c r="B334" t="s">
        <v>1052</v>
      </c>
      <c r="C334">
        <v>1.66E-2</v>
      </c>
      <c r="D334">
        <v>2.4150000000000001E-2</v>
      </c>
      <c r="E334">
        <v>3.0870000000000002E-2</v>
      </c>
      <c r="F334">
        <v>3.5770000000000003E-2</v>
      </c>
      <c r="G334">
        <v>4.283E-2</v>
      </c>
      <c r="H334">
        <v>5.2949999999999997E-2</v>
      </c>
      <c r="I334">
        <v>6.3170000000000004E-2</v>
      </c>
      <c r="J334">
        <v>7.349E-2</v>
      </c>
      <c r="K334" t="s">
        <v>2322</v>
      </c>
      <c r="L334" t="s">
        <v>285</v>
      </c>
      <c r="M334" t="s">
        <v>1013</v>
      </c>
      <c r="N334" t="s">
        <v>735</v>
      </c>
      <c r="O334">
        <v>8.3909999999999998E-2</v>
      </c>
      <c r="P334">
        <v>9.443E-2</v>
      </c>
    </row>
    <row r="335" spans="1:16">
      <c r="A335">
        <v>644183</v>
      </c>
      <c r="B335" t="s">
        <v>1053</v>
      </c>
      <c r="C335">
        <v>1.66E-2</v>
      </c>
      <c r="D335">
        <v>2.4150000000000001E-2</v>
      </c>
      <c r="E335">
        <v>3.0870000000000002E-2</v>
      </c>
      <c r="F335">
        <v>3.5770000000000003E-2</v>
      </c>
      <c r="G335">
        <v>4.283E-2</v>
      </c>
      <c r="H335">
        <v>5.2949999999999997E-2</v>
      </c>
      <c r="I335">
        <v>6.3170000000000004E-2</v>
      </c>
      <c r="J335">
        <v>7.349E-2</v>
      </c>
      <c r="K335" t="s">
        <v>2323</v>
      </c>
      <c r="L335" t="s">
        <v>285</v>
      </c>
      <c r="M335" t="s">
        <v>1013</v>
      </c>
      <c r="N335" t="s">
        <v>737</v>
      </c>
      <c r="O335">
        <v>8.3909999999999998E-2</v>
      </c>
      <c r="P335">
        <v>9.443E-2</v>
      </c>
    </row>
    <row r="336" spans="1:16">
      <c r="A336">
        <v>656085</v>
      </c>
      <c r="B336" t="s">
        <v>1054</v>
      </c>
      <c r="C336">
        <v>1.66E-2</v>
      </c>
      <c r="D336">
        <v>2.4150000000000001E-2</v>
      </c>
      <c r="E336">
        <v>3.0870000000000002E-2</v>
      </c>
      <c r="F336">
        <v>3.5770000000000003E-2</v>
      </c>
      <c r="G336">
        <v>4.283E-2</v>
      </c>
      <c r="H336">
        <v>5.2949999999999997E-2</v>
      </c>
      <c r="I336">
        <v>6.3170000000000004E-2</v>
      </c>
      <c r="J336">
        <v>7.349E-2</v>
      </c>
      <c r="K336" t="s">
        <v>2324</v>
      </c>
      <c r="L336" t="s">
        <v>285</v>
      </c>
      <c r="M336" t="s">
        <v>1013</v>
      </c>
      <c r="N336" t="s">
        <v>739</v>
      </c>
      <c r="O336">
        <v>8.3909999999999998E-2</v>
      </c>
      <c r="P336">
        <v>9.443E-2</v>
      </c>
    </row>
    <row r="337" spans="1:16">
      <c r="A337">
        <v>716076</v>
      </c>
      <c r="B337" t="s">
        <v>1055</v>
      </c>
      <c r="C337">
        <v>1.66E-2</v>
      </c>
      <c r="D337">
        <v>2.4150000000000001E-2</v>
      </c>
      <c r="E337">
        <v>3.0870000000000002E-2</v>
      </c>
      <c r="F337">
        <v>3.5770000000000003E-2</v>
      </c>
      <c r="G337">
        <v>4.283E-2</v>
      </c>
      <c r="H337">
        <v>5.2949999999999997E-2</v>
      </c>
      <c r="I337">
        <v>6.3170000000000004E-2</v>
      </c>
      <c r="J337">
        <v>7.349E-2</v>
      </c>
      <c r="K337" t="s">
        <v>2325</v>
      </c>
      <c r="L337" t="s">
        <v>285</v>
      </c>
      <c r="M337" t="s">
        <v>1013</v>
      </c>
      <c r="N337" t="s">
        <v>741</v>
      </c>
      <c r="O337">
        <v>8.3909999999999998E-2</v>
      </c>
      <c r="P337">
        <v>9.443E-2</v>
      </c>
    </row>
    <row r="338" spans="1:16">
      <c r="A338">
        <v>716077</v>
      </c>
      <c r="B338" t="s">
        <v>1056</v>
      </c>
      <c r="C338">
        <v>1.66E-2</v>
      </c>
      <c r="D338">
        <v>2.4150000000000001E-2</v>
      </c>
      <c r="E338">
        <v>3.0870000000000002E-2</v>
      </c>
      <c r="F338">
        <v>3.5770000000000003E-2</v>
      </c>
      <c r="G338">
        <v>4.283E-2</v>
      </c>
      <c r="H338">
        <v>5.2949999999999997E-2</v>
      </c>
      <c r="I338">
        <v>6.3170000000000004E-2</v>
      </c>
      <c r="J338">
        <v>7.349E-2</v>
      </c>
      <c r="K338" t="s">
        <v>2326</v>
      </c>
      <c r="L338" t="s">
        <v>285</v>
      </c>
      <c r="M338" t="s">
        <v>1013</v>
      </c>
      <c r="N338" t="s">
        <v>743</v>
      </c>
      <c r="O338">
        <v>8.3909999999999998E-2</v>
      </c>
      <c r="P338">
        <v>9.443E-2</v>
      </c>
    </row>
    <row r="339" spans="1:16">
      <c r="A339">
        <v>716078</v>
      </c>
      <c r="B339" t="s">
        <v>1057</v>
      </c>
      <c r="C339">
        <v>1.66E-2</v>
      </c>
      <c r="D339">
        <v>2.4150000000000001E-2</v>
      </c>
      <c r="E339">
        <v>3.0870000000000002E-2</v>
      </c>
      <c r="F339">
        <v>3.5770000000000003E-2</v>
      </c>
      <c r="G339">
        <v>4.283E-2</v>
      </c>
      <c r="H339">
        <v>5.2949999999999997E-2</v>
      </c>
      <c r="I339">
        <v>6.3170000000000004E-2</v>
      </c>
      <c r="J339">
        <v>7.349E-2</v>
      </c>
      <c r="K339" t="s">
        <v>2327</v>
      </c>
      <c r="L339" t="s">
        <v>285</v>
      </c>
      <c r="M339" t="s">
        <v>1013</v>
      </c>
      <c r="N339" t="s">
        <v>745</v>
      </c>
      <c r="O339">
        <v>8.3909999999999998E-2</v>
      </c>
      <c r="P339">
        <v>9.443E-2</v>
      </c>
    </row>
    <row r="340" spans="1:16">
      <c r="A340">
        <v>716079</v>
      </c>
      <c r="B340" t="s">
        <v>1058</v>
      </c>
      <c r="C340">
        <v>1.66E-2</v>
      </c>
      <c r="D340">
        <v>2.4150000000000001E-2</v>
      </c>
      <c r="E340">
        <v>3.0870000000000002E-2</v>
      </c>
      <c r="F340">
        <v>3.5770000000000003E-2</v>
      </c>
      <c r="G340">
        <v>4.283E-2</v>
      </c>
      <c r="H340">
        <v>5.2949999999999997E-2</v>
      </c>
      <c r="I340">
        <v>6.3170000000000004E-2</v>
      </c>
      <c r="J340">
        <v>7.349E-2</v>
      </c>
      <c r="K340" t="s">
        <v>2328</v>
      </c>
      <c r="L340" t="s">
        <v>285</v>
      </c>
      <c r="M340" t="s">
        <v>1013</v>
      </c>
      <c r="N340" t="s">
        <v>747</v>
      </c>
      <c r="O340">
        <v>8.3909999999999998E-2</v>
      </c>
      <c r="P340">
        <v>9.443E-2</v>
      </c>
    </row>
    <row r="341" spans="1:16">
      <c r="A341">
        <v>716080</v>
      </c>
      <c r="B341" t="s">
        <v>1059</v>
      </c>
      <c r="C341">
        <v>1.66E-2</v>
      </c>
      <c r="D341">
        <v>2.4150000000000001E-2</v>
      </c>
      <c r="E341">
        <v>3.0870000000000002E-2</v>
      </c>
      <c r="F341">
        <v>3.5770000000000003E-2</v>
      </c>
      <c r="G341">
        <v>4.283E-2</v>
      </c>
      <c r="H341">
        <v>5.2949999999999997E-2</v>
      </c>
      <c r="I341">
        <v>6.3170000000000004E-2</v>
      </c>
      <c r="J341">
        <v>7.349E-2</v>
      </c>
      <c r="K341" t="s">
        <v>2329</v>
      </c>
      <c r="L341" t="s">
        <v>285</v>
      </c>
      <c r="M341" t="s">
        <v>1013</v>
      </c>
      <c r="N341" t="s">
        <v>749</v>
      </c>
      <c r="O341">
        <v>8.3909999999999998E-2</v>
      </c>
      <c r="P341">
        <v>9.443E-2</v>
      </c>
    </row>
    <row r="342" spans="1:16">
      <c r="A342">
        <v>716081</v>
      </c>
      <c r="B342" t="s">
        <v>1060</v>
      </c>
      <c r="C342">
        <v>1.66E-2</v>
      </c>
      <c r="D342">
        <v>2.4150000000000001E-2</v>
      </c>
      <c r="E342">
        <v>3.0870000000000002E-2</v>
      </c>
      <c r="F342">
        <v>3.5770000000000003E-2</v>
      </c>
      <c r="G342">
        <v>4.283E-2</v>
      </c>
      <c r="H342">
        <v>5.2949999999999997E-2</v>
      </c>
      <c r="I342">
        <v>6.3170000000000004E-2</v>
      </c>
      <c r="J342">
        <v>7.349E-2</v>
      </c>
      <c r="K342" t="s">
        <v>2330</v>
      </c>
      <c r="L342" t="s">
        <v>285</v>
      </c>
      <c r="M342" t="s">
        <v>1013</v>
      </c>
      <c r="N342" t="s">
        <v>751</v>
      </c>
      <c r="O342">
        <v>8.3909999999999998E-2</v>
      </c>
      <c r="P342">
        <v>9.443E-2</v>
      </c>
    </row>
    <row r="343" spans="1:16">
      <c r="A343">
        <v>716082</v>
      </c>
      <c r="B343" t="s">
        <v>1061</v>
      </c>
      <c r="C343">
        <v>1.66E-2</v>
      </c>
      <c r="D343">
        <v>2.4150000000000001E-2</v>
      </c>
      <c r="E343">
        <v>3.0870000000000002E-2</v>
      </c>
      <c r="F343">
        <v>3.5770000000000003E-2</v>
      </c>
      <c r="G343">
        <v>4.283E-2</v>
      </c>
      <c r="H343">
        <v>5.2949999999999997E-2</v>
      </c>
      <c r="I343">
        <v>6.3170000000000004E-2</v>
      </c>
      <c r="J343">
        <v>7.349E-2</v>
      </c>
      <c r="K343" t="s">
        <v>2331</v>
      </c>
      <c r="L343" t="s">
        <v>285</v>
      </c>
      <c r="M343" t="s">
        <v>1013</v>
      </c>
      <c r="N343" t="s">
        <v>753</v>
      </c>
      <c r="O343">
        <v>8.3909999999999998E-2</v>
      </c>
      <c r="P343">
        <v>9.443E-2</v>
      </c>
    </row>
    <row r="344" spans="1:16">
      <c r="A344">
        <v>716083</v>
      </c>
      <c r="B344" t="s">
        <v>1062</v>
      </c>
      <c r="C344">
        <v>1.66E-2</v>
      </c>
      <c r="D344">
        <v>2.4150000000000001E-2</v>
      </c>
      <c r="E344">
        <v>3.0870000000000002E-2</v>
      </c>
      <c r="F344">
        <v>3.5770000000000003E-2</v>
      </c>
      <c r="G344">
        <v>4.283E-2</v>
      </c>
      <c r="H344">
        <v>5.2949999999999997E-2</v>
      </c>
      <c r="I344">
        <v>6.3170000000000004E-2</v>
      </c>
      <c r="J344">
        <v>7.349E-2</v>
      </c>
      <c r="K344" t="s">
        <v>2332</v>
      </c>
      <c r="L344" t="s">
        <v>285</v>
      </c>
      <c r="M344" t="s">
        <v>1013</v>
      </c>
      <c r="N344" t="s">
        <v>755</v>
      </c>
      <c r="O344">
        <v>8.3909999999999998E-2</v>
      </c>
      <c r="P344">
        <v>9.443E-2</v>
      </c>
    </row>
    <row r="345" spans="1:16">
      <c r="A345">
        <v>716084</v>
      </c>
      <c r="B345" t="s">
        <v>1063</v>
      </c>
      <c r="C345">
        <v>1.66E-2</v>
      </c>
      <c r="D345">
        <v>2.4150000000000001E-2</v>
      </c>
      <c r="E345">
        <v>3.0870000000000002E-2</v>
      </c>
      <c r="F345">
        <v>3.5770000000000003E-2</v>
      </c>
      <c r="G345">
        <v>4.283E-2</v>
      </c>
      <c r="H345">
        <v>5.2949999999999997E-2</v>
      </c>
      <c r="I345">
        <v>6.3170000000000004E-2</v>
      </c>
      <c r="J345">
        <v>7.349E-2</v>
      </c>
      <c r="K345" t="s">
        <v>2333</v>
      </c>
      <c r="L345" t="s">
        <v>285</v>
      </c>
      <c r="M345" t="s">
        <v>1013</v>
      </c>
      <c r="N345" t="s">
        <v>757</v>
      </c>
      <c r="O345">
        <v>8.3909999999999998E-2</v>
      </c>
      <c r="P345">
        <v>9.443E-2</v>
      </c>
    </row>
    <row r="346" spans="1:16">
      <c r="A346">
        <v>716085</v>
      </c>
      <c r="B346" t="s">
        <v>1064</v>
      </c>
      <c r="C346">
        <v>1.66E-2</v>
      </c>
      <c r="D346">
        <v>2.4150000000000001E-2</v>
      </c>
      <c r="E346">
        <v>3.0870000000000002E-2</v>
      </c>
      <c r="F346">
        <v>3.5770000000000003E-2</v>
      </c>
      <c r="G346">
        <v>4.283E-2</v>
      </c>
      <c r="H346">
        <v>5.2949999999999997E-2</v>
      </c>
      <c r="I346">
        <v>6.3170000000000004E-2</v>
      </c>
      <c r="J346">
        <v>7.349E-2</v>
      </c>
      <c r="K346" t="s">
        <v>2334</v>
      </c>
      <c r="L346" t="s">
        <v>285</v>
      </c>
      <c r="M346" t="s">
        <v>1013</v>
      </c>
      <c r="N346" t="s">
        <v>759</v>
      </c>
      <c r="O346">
        <v>8.3909999999999998E-2</v>
      </c>
      <c r="P346">
        <v>9.443E-2</v>
      </c>
    </row>
    <row r="347" spans="1:16">
      <c r="A347">
        <v>716086</v>
      </c>
      <c r="B347" t="s">
        <v>1065</v>
      </c>
      <c r="C347">
        <v>1.66E-2</v>
      </c>
      <c r="D347">
        <v>2.4150000000000001E-2</v>
      </c>
      <c r="E347">
        <v>3.0870000000000002E-2</v>
      </c>
      <c r="F347">
        <v>3.5770000000000003E-2</v>
      </c>
      <c r="G347">
        <v>4.283E-2</v>
      </c>
      <c r="H347">
        <v>5.2949999999999997E-2</v>
      </c>
      <c r="I347">
        <v>6.3170000000000004E-2</v>
      </c>
      <c r="J347">
        <v>7.349E-2</v>
      </c>
      <c r="K347" t="s">
        <v>2335</v>
      </c>
      <c r="L347" t="s">
        <v>285</v>
      </c>
      <c r="M347" t="s">
        <v>1013</v>
      </c>
      <c r="N347" t="s">
        <v>761</v>
      </c>
      <c r="O347">
        <v>8.3909999999999998E-2</v>
      </c>
      <c r="P347">
        <v>9.443E-2</v>
      </c>
    </row>
    <row r="348" spans="1:16">
      <c r="A348">
        <v>716087</v>
      </c>
      <c r="B348" t="s">
        <v>1066</v>
      </c>
      <c r="C348">
        <v>1.66E-2</v>
      </c>
      <c r="D348">
        <v>2.4150000000000001E-2</v>
      </c>
      <c r="E348">
        <v>3.0870000000000002E-2</v>
      </c>
      <c r="F348">
        <v>3.5770000000000003E-2</v>
      </c>
      <c r="G348">
        <v>4.283E-2</v>
      </c>
      <c r="H348">
        <v>5.2949999999999997E-2</v>
      </c>
      <c r="I348">
        <v>6.3170000000000004E-2</v>
      </c>
      <c r="J348">
        <v>7.349E-2</v>
      </c>
      <c r="K348" t="s">
        <v>2336</v>
      </c>
      <c r="L348" t="s">
        <v>285</v>
      </c>
      <c r="M348" t="s">
        <v>1013</v>
      </c>
      <c r="N348" t="s">
        <v>763</v>
      </c>
      <c r="O348">
        <v>8.3909999999999998E-2</v>
      </c>
      <c r="P348">
        <v>9.443E-2</v>
      </c>
    </row>
    <row r="349" spans="1:16">
      <c r="A349">
        <v>716088</v>
      </c>
      <c r="B349" t="s">
        <v>1067</v>
      </c>
      <c r="C349">
        <v>1.66E-2</v>
      </c>
      <c r="D349">
        <v>2.4150000000000001E-2</v>
      </c>
      <c r="E349">
        <v>3.0870000000000002E-2</v>
      </c>
      <c r="F349">
        <v>3.5770000000000003E-2</v>
      </c>
      <c r="G349">
        <v>4.283E-2</v>
      </c>
      <c r="H349">
        <v>5.2949999999999997E-2</v>
      </c>
      <c r="I349">
        <v>6.3170000000000004E-2</v>
      </c>
      <c r="J349">
        <v>7.349E-2</v>
      </c>
      <c r="K349" t="s">
        <v>2337</v>
      </c>
      <c r="L349" t="s">
        <v>285</v>
      </c>
      <c r="M349" t="s">
        <v>1013</v>
      </c>
      <c r="N349" t="s">
        <v>765</v>
      </c>
      <c r="O349">
        <v>8.3909999999999998E-2</v>
      </c>
      <c r="P349">
        <v>9.443E-2</v>
      </c>
    </row>
    <row r="350" spans="1:16">
      <c r="A350">
        <v>716089</v>
      </c>
      <c r="B350" t="s">
        <v>1068</v>
      </c>
      <c r="C350">
        <v>1.66E-2</v>
      </c>
      <c r="D350">
        <v>2.4150000000000001E-2</v>
      </c>
      <c r="E350">
        <v>3.0870000000000002E-2</v>
      </c>
      <c r="F350">
        <v>3.5770000000000003E-2</v>
      </c>
      <c r="G350">
        <v>4.283E-2</v>
      </c>
      <c r="H350">
        <v>5.2949999999999997E-2</v>
      </c>
      <c r="I350">
        <v>6.3170000000000004E-2</v>
      </c>
      <c r="J350">
        <v>7.349E-2</v>
      </c>
      <c r="K350" t="s">
        <v>2338</v>
      </c>
      <c r="L350" t="s">
        <v>285</v>
      </c>
      <c r="M350" t="s">
        <v>1013</v>
      </c>
      <c r="N350" t="s">
        <v>767</v>
      </c>
      <c r="O350">
        <v>8.3909999999999998E-2</v>
      </c>
      <c r="P350">
        <v>9.443E-2</v>
      </c>
    </row>
    <row r="351" spans="1:16">
      <c r="A351">
        <v>716090</v>
      </c>
      <c r="B351" t="s">
        <v>1069</v>
      </c>
      <c r="C351">
        <v>1.66E-2</v>
      </c>
      <c r="D351">
        <v>2.4150000000000001E-2</v>
      </c>
      <c r="E351">
        <v>3.0870000000000002E-2</v>
      </c>
      <c r="F351">
        <v>3.5770000000000003E-2</v>
      </c>
      <c r="G351">
        <v>4.283E-2</v>
      </c>
      <c r="H351">
        <v>5.2949999999999997E-2</v>
      </c>
      <c r="I351">
        <v>6.3170000000000004E-2</v>
      </c>
      <c r="J351">
        <v>7.349E-2</v>
      </c>
      <c r="K351" t="s">
        <v>2339</v>
      </c>
      <c r="L351" t="s">
        <v>285</v>
      </c>
      <c r="M351" t="s">
        <v>1013</v>
      </c>
      <c r="N351" t="s">
        <v>769</v>
      </c>
      <c r="O351">
        <v>8.3909999999999998E-2</v>
      </c>
      <c r="P351">
        <v>9.443E-2</v>
      </c>
    </row>
    <row r="352" spans="1:16">
      <c r="A352">
        <v>716091</v>
      </c>
      <c r="B352" t="s">
        <v>1070</v>
      </c>
      <c r="C352">
        <v>1.66E-2</v>
      </c>
      <c r="D352">
        <v>2.4150000000000001E-2</v>
      </c>
      <c r="E352">
        <v>3.0870000000000002E-2</v>
      </c>
      <c r="F352">
        <v>3.5770000000000003E-2</v>
      </c>
      <c r="G352">
        <v>4.283E-2</v>
      </c>
      <c r="H352">
        <v>5.2949999999999997E-2</v>
      </c>
      <c r="I352">
        <v>6.3170000000000004E-2</v>
      </c>
      <c r="J352">
        <v>7.349E-2</v>
      </c>
      <c r="K352" t="s">
        <v>2340</v>
      </c>
      <c r="L352" t="s">
        <v>285</v>
      </c>
      <c r="M352" t="s">
        <v>1013</v>
      </c>
      <c r="N352" t="s">
        <v>771</v>
      </c>
      <c r="O352">
        <v>8.3909999999999998E-2</v>
      </c>
      <c r="P352">
        <v>9.443E-2</v>
      </c>
    </row>
    <row r="353" spans="1:16">
      <c r="A353">
        <v>716092</v>
      </c>
      <c r="B353" t="s">
        <v>1071</v>
      </c>
      <c r="C353">
        <v>1.66E-2</v>
      </c>
      <c r="D353">
        <v>2.4150000000000001E-2</v>
      </c>
      <c r="E353">
        <v>3.0870000000000002E-2</v>
      </c>
      <c r="F353">
        <v>3.5770000000000003E-2</v>
      </c>
      <c r="G353">
        <v>4.283E-2</v>
      </c>
      <c r="H353">
        <v>5.2949999999999997E-2</v>
      </c>
      <c r="I353">
        <v>6.3170000000000004E-2</v>
      </c>
      <c r="J353">
        <v>7.349E-2</v>
      </c>
      <c r="K353" t="s">
        <v>2341</v>
      </c>
      <c r="L353" t="s">
        <v>285</v>
      </c>
      <c r="M353" t="s">
        <v>1013</v>
      </c>
      <c r="N353" t="s">
        <v>773</v>
      </c>
      <c r="O353">
        <v>8.3909999999999998E-2</v>
      </c>
      <c r="P353">
        <v>9.443E-2</v>
      </c>
    </row>
    <row r="354" spans="1:16">
      <c r="A354">
        <v>716093</v>
      </c>
      <c r="B354" t="s">
        <v>1072</v>
      </c>
      <c r="C354">
        <v>1.66E-2</v>
      </c>
      <c r="D354">
        <v>2.4150000000000001E-2</v>
      </c>
      <c r="E354">
        <v>3.0870000000000002E-2</v>
      </c>
      <c r="F354">
        <v>3.5770000000000003E-2</v>
      </c>
      <c r="G354">
        <v>4.283E-2</v>
      </c>
      <c r="H354">
        <v>5.2949999999999997E-2</v>
      </c>
      <c r="I354">
        <v>6.3170000000000004E-2</v>
      </c>
      <c r="J354">
        <v>7.349E-2</v>
      </c>
      <c r="K354" t="s">
        <v>2342</v>
      </c>
      <c r="L354" t="s">
        <v>285</v>
      </c>
      <c r="M354" t="s">
        <v>1013</v>
      </c>
      <c r="N354" t="s">
        <v>775</v>
      </c>
      <c r="O354">
        <v>8.3909999999999998E-2</v>
      </c>
      <c r="P354">
        <v>9.443E-2</v>
      </c>
    </row>
    <row r="355" spans="1:16">
      <c r="A355">
        <v>716094</v>
      </c>
      <c r="B355" t="s">
        <v>1073</v>
      </c>
      <c r="C355">
        <v>1.66E-2</v>
      </c>
      <c r="D355">
        <v>2.4150000000000001E-2</v>
      </c>
      <c r="E355">
        <v>3.0870000000000002E-2</v>
      </c>
      <c r="F355">
        <v>3.5770000000000003E-2</v>
      </c>
      <c r="G355">
        <v>4.283E-2</v>
      </c>
      <c r="H355">
        <v>5.2949999999999997E-2</v>
      </c>
      <c r="I355">
        <v>6.3170000000000004E-2</v>
      </c>
      <c r="J355">
        <v>7.349E-2</v>
      </c>
      <c r="K355" t="s">
        <v>2343</v>
      </c>
      <c r="L355" t="s">
        <v>285</v>
      </c>
      <c r="M355" t="s">
        <v>1013</v>
      </c>
      <c r="N355" t="s">
        <v>777</v>
      </c>
      <c r="O355">
        <v>8.3909999999999998E-2</v>
      </c>
      <c r="P355">
        <v>9.443E-2</v>
      </c>
    </row>
    <row r="356" spans="1:16">
      <c r="A356">
        <v>716110</v>
      </c>
      <c r="B356" t="s">
        <v>1074</v>
      </c>
      <c r="C356">
        <v>1.397E-2</v>
      </c>
      <c r="D356">
        <v>2.3879999999999998E-2</v>
      </c>
      <c r="E356">
        <v>3.517E-2</v>
      </c>
      <c r="F356">
        <v>4.7890000000000002E-2</v>
      </c>
      <c r="G356">
        <v>6.0749999999999998E-2</v>
      </c>
      <c r="H356">
        <v>7.3779999999999998E-2</v>
      </c>
      <c r="I356">
        <v>8.6959999999999996E-2</v>
      </c>
      <c r="J356">
        <v>0.10031</v>
      </c>
      <c r="K356" t="s">
        <v>2344</v>
      </c>
      <c r="L356" t="s">
        <v>285</v>
      </c>
      <c r="M356" t="s">
        <v>289</v>
      </c>
      <c r="N356" t="s">
        <v>657</v>
      </c>
      <c r="O356">
        <v>0.11382</v>
      </c>
      <c r="P356">
        <v>0.1275</v>
      </c>
    </row>
    <row r="357" spans="1:16">
      <c r="A357">
        <v>716111</v>
      </c>
      <c r="B357" t="s">
        <v>1075</v>
      </c>
      <c r="C357">
        <v>1.397E-2</v>
      </c>
      <c r="D357">
        <v>2.3879999999999998E-2</v>
      </c>
      <c r="E357">
        <v>3.517E-2</v>
      </c>
      <c r="F357">
        <v>4.7890000000000002E-2</v>
      </c>
      <c r="G357">
        <v>6.0749999999999998E-2</v>
      </c>
      <c r="H357">
        <v>7.3779999999999998E-2</v>
      </c>
      <c r="I357">
        <v>8.6959999999999996E-2</v>
      </c>
      <c r="J357">
        <v>0.10031</v>
      </c>
      <c r="K357" t="s">
        <v>2345</v>
      </c>
      <c r="L357" t="s">
        <v>285</v>
      </c>
      <c r="M357" t="s">
        <v>289</v>
      </c>
      <c r="N357" t="s">
        <v>659</v>
      </c>
      <c r="O357">
        <v>0.11382</v>
      </c>
      <c r="P357">
        <v>0.1275</v>
      </c>
    </row>
    <row r="358" spans="1:16">
      <c r="A358">
        <v>716112</v>
      </c>
      <c r="B358" t="s">
        <v>1076</v>
      </c>
      <c r="C358">
        <v>1.397E-2</v>
      </c>
      <c r="D358">
        <v>2.3879999999999998E-2</v>
      </c>
      <c r="E358">
        <v>3.517E-2</v>
      </c>
      <c r="F358">
        <v>4.7890000000000002E-2</v>
      </c>
      <c r="G358">
        <v>6.0749999999999998E-2</v>
      </c>
      <c r="H358">
        <v>7.3779999999999998E-2</v>
      </c>
      <c r="I358">
        <v>8.6959999999999996E-2</v>
      </c>
      <c r="J358">
        <v>0.10031</v>
      </c>
      <c r="K358" t="s">
        <v>2346</v>
      </c>
      <c r="L358" t="s">
        <v>285</v>
      </c>
      <c r="M358" t="s">
        <v>289</v>
      </c>
      <c r="N358" t="s">
        <v>661</v>
      </c>
      <c r="O358">
        <v>0.11382</v>
      </c>
      <c r="P358">
        <v>0.1275</v>
      </c>
    </row>
    <row r="359" spans="1:16">
      <c r="A359">
        <v>716113</v>
      </c>
      <c r="B359" t="s">
        <v>1077</v>
      </c>
      <c r="C359">
        <v>1.397E-2</v>
      </c>
      <c r="D359">
        <v>2.3879999999999998E-2</v>
      </c>
      <c r="E359">
        <v>3.517E-2</v>
      </c>
      <c r="F359">
        <v>4.7890000000000002E-2</v>
      </c>
      <c r="G359">
        <v>6.0749999999999998E-2</v>
      </c>
      <c r="H359">
        <v>7.3779999999999998E-2</v>
      </c>
      <c r="I359">
        <v>8.6959999999999996E-2</v>
      </c>
      <c r="J359">
        <v>0.10031</v>
      </c>
      <c r="K359" t="s">
        <v>2347</v>
      </c>
      <c r="L359" t="s">
        <v>285</v>
      </c>
      <c r="M359" t="s">
        <v>289</v>
      </c>
      <c r="N359" t="s">
        <v>663</v>
      </c>
      <c r="O359">
        <v>0.11382</v>
      </c>
      <c r="P359">
        <v>0.1275</v>
      </c>
    </row>
    <row r="360" spans="1:16">
      <c r="A360">
        <v>716114</v>
      </c>
      <c r="B360" t="s">
        <v>1078</v>
      </c>
      <c r="C360">
        <v>1.397E-2</v>
      </c>
      <c r="D360">
        <v>2.3879999999999998E-2</v>
      </c>
      <c r="E360">
        <v>3.517E-2</v>
      </c>
      <c r="F360">
        <v>4.7890000000000002E-2</v>
      </c>
      <c r="G360">
        <v>6.0749999999999998E-2</v>
      </c>
      <c r="H360">
        <v>7.3779999999999998E-2</v>
      </c>
      <c r="I360">
        <v>8.6959999999999996E-2</v>
      </c>
      <c r="J360">
        <v>0.10031</v>
      </c>
      <c r="K360" t="s">
        <v>2348</v>
      </c>
      <c r="L360" t="s">
        <v>285</v>
      </c>
      <c r="M360" t="s">
        <v>289</v>
      </c>
      <c r="N360" t="s">
        <v>665</v>
      </c>
      <c r="O360">
        <v>0.11382</v>
      </c>
      <c r="P360">
        <v>0.1275</v>
      </c>
    </row>
    <row r="361" spans="1:16">
      <c r="A361">
        <v>716115</v>
      </c>
      <c r="B361" t="s">
        <v>1079</v>
      </c>
      <c r="C361">
        <v>1.397E-2</v>
      </c>
      <c r="D361">
        <v>2.3879999999999998E-2</v>
      </c>
      <c r="E361">
        <v>3.517E-2</v>
      </c>
      <c r="F361">
        <v>4.7890000000000002E-2</v>
      </c>
      <c r="G361">
        <v>6.0749999999999998E-2</v>
      </c>
      <c r="H361">
        <v>7.3779999999999998E-2</v>
      </c>
      <c r="I361">
        <v>8.6959999999999996E-2</v>
      </c>
      <c r="J361">
        <v>0.10031</v>
      </c>
      <c r="K361" t="s">
        <v>2349</v>
      </c>
      <c r="L361" t="s">
        <v>285</v>
      </c>
      <c r="M361" t="s">
        <v>289</v>
      </c>
      <c r="N361" t="s">
        <v>667</v>
      </c>
      <c r="O361">
        <v>0.11382</v>
      </c>
      <c r="P361">
        <v>0.1275</v>
      </c>
    </row>
    <row r="362" spans="1:16">
      <c r="A362">
        <v>716116</v>
      </c>
      <c r="B362" t="s">
        <v>1080</v>
      </c>
      <c r="C362">
        <v>1.397E-2</v>
      </c>
      <c r="D362">
        <v>2.3879999999999998E-2</v>
      </c>
      <c r="E362">
        <v>3.517E-2</v>
      </c>
      <c r="F362">
        <v>4.7890000000000002E-2</v>
      </c>
      <c r="G362">
        <v>6.0749999999999998E-2</v>
      </c>
      <c r="H362">
        <v>7.3779999999999998E-2</v>
      </c>
      <c r="I362">
        <v>8.6959999999999996E-2</v>
      </c>
      <c r="J362">
        <v>0.10031</v>
      </c>
      <c r="K362" t="s">
        <v>2350</v>
      </c>
      <c r="L362" t="s">
        <v>285</v>
      </c>
      <c r="M362" t="s">
        <v>289</v>
      </c>
      <c r="N362" t="s">
        <v>669</v>
      </c>
      <c r="O362">
        <v>0.11382</v>
      </c>
      <c r="P362">
        <v>0.1275</v>
      </c>
    </row>
    <row r="363" spans="1:16">
      <c r="A363">
        <v>716117</v>
      </c>
      <c r="B363" t="s">
        <v>1081</v>
      </c>
      <c r="C363">
        <v>1.397E-2</v>
      </c>
      <c r="D363">
        <v>2.3879999999999998E-2</v>
      </c>
      <c r="E363">
        <v>3.517E-2</v>
      </c>
      <c r="F363">
        <v>4.7890000000000002E-2</v>
      </c>
      <c r="G363">
        <v>6.0749999999999998E-2</v>
      </c>
      <c r="H363">
        <v>7.3779999999999998E-2</v>
      </c>
      <c r="I363">
        <v>8.6959999999999996E-2</v>
      </c>
      <c r="J363">
        <v>0.10031</v>
      </c>
      <c r="K363" t="s">
        <v>2351</v>
      </c>
      <c r="L363" t="s">
        <v>285</v>
      </c>
      <c r="M363" t="s">
        <v>289</v>
      </c>
      <c r="N363" t="s">
        <v>671</v>
      </c>
      <c r="O363">
        <v>0.11382</v>
      </c>
      <c r="P363">
        <v>0.1275</v>
      </c>
    </row>
    <row r="364" spans="1:16">
      <c r="A364">
        <v>716118</v>
      </c>
      <c r="B364" t="s">
        <v>1082</v>
      </c>
      <c r="C364">
        <v>1.397E-2</v>
      </c>
      <c r="D364">
        <v>2.3879999999999998E-2</v>
      </c>
      <c r="E364">
        <v>3.517E-2</v>
      </c>
      <c r="F364">
        <v>4.7890000000000002E-2</v>
      </c>
      <c r="G364">
        <v>6.0749999999999998E-2</v>
      </c>
      <c r="H364">
        <v>7.3779999999999998E-2</v>
      </c>
      <c r="I364">
        <v>8.6959999999999996E-2</v>
      </c>
      <c r="J364">
        <v>0.10031</v>
      </c>
      <c r="K364" t="s">
        <v>2352</v>
      </c>
      <c r="L364" t="s">
        <v>285</v>
      </c>
      <c r="M364" t="s">
        <v>289</v>
      </c>
      <c r="N364" t="s">
        <v>673</v>
      </c>
      <c r="O364">
        <v>0.11382</v>
      </c>
      <c r="P364">
        <v>0.1275</v>
      </c>
    </row>
    <row r="365" spans="1:16">
      <c r="A365">
        <v>716119</v>
      </c>
      <c r="B365" t="s">
        <v>1083</v>
      </c>
      <c r="C365">
        <v>1.397E-2</v>
      </c>
      <c r="D365">
        <v>2.3879999999999998E-2</v>
      </c>
      <c r="E365">
        <v>3.517E-2</v>
      </c>
      <c r="F365">
        <v>4.7890000000000002E-2</v>
      </c>
      <c r="G365">
        <v>6.0749999999999998E-2</v>
      </c>
      <c r="H365">
        <v>7.3779999999999998E-2</v>
      </c>
      <c r="I365">
        <v>8.6959999999999996E-2</v>
      </c>
      <c r="J365">
        <v>0.10031</v>
      </c>
      <c r="K365" t="s">
        <v>2353</v>
      </c>
      <c r="L365" t="s">
        <v>285</v>
      </c>
      <c r="M365" t="s">
        <v>289</v>
      </c>
      <c r="N365" t="s">
        <v>675</v>
      </c>
      <c r="O365">
        <v>0.11382</v>
      </c>
      <c r="P365">
        <v>0.1275</v>
      </c>
    </row>
    <row r="366" spans="1:16">
      <c r="A366">
        <v>716120</v>
      </c>
      <c r="B366" t="s">
        <v>1084</v>
      </c>
      <c r="C366">
        <v>1.397E-2</v>
      </c>
      <c r="D366">
        <v>2.3879999999999998E-2</v>
      </c>
      <c r="E366">
        <v>3.517E-2</v>
      </c>
      <c r="F366">
        <v>4.7890000000000002E-2</v>
      </c>
      <c r="G366">
        <v>6.0749999999999998E-2</v>
      </c>
      <c r="H366">
        <v>7.3779999999999998E-2</v>
      </c>
      <c r="I366">
        <v>8.6959999999999996E-2</v>
      </c>
      <c r="J366">
        <v>0.10031</v>
      </c>
      <c r="K366" t="s">
        <v>2354</v>
      </c>
      <c r="L366" t="s">
        <v>285</v>
      </c>
      <c r="M366" t="s">
        <v>289</v>
      </c>
      <c r="N366" t="s">
        <v>677</v>
      </c>
      <c r="O366">
        <v>0.11382</v>
      </c>
      <c r="P366">
        <v>0.1275</v>
      </c>
    </row>
    <row r="367" spans="1:16">
      <c r="A367">
        <v>778868</v>
      </c>
      <c r="B367" t="s">
        <v>1085</v>
      </c>
      <c r="C367">
        <v>1.397E-2</v>
      </c>
      <c r="D367">
        <v>2.3879999999999998E-2</v>
      </c>
      <c r="E367">
        <v>3.517E-2</v>
      </c>
      <c r="F367">
        <v>4.7890000000000002E-2</v>
      </c>
      <c r="G367">
        <v>6.0749999999999998E-2</v>
      </c>
      <c r="H367">
        <v>7.3779999999999998E-2</v>
      </c>
      <c r="I367">
        <v>8.6959999999999996E-2</v>
      </c>
      <c r="J367">
        <v>0.10031</v>
      </c>
      <c r="K367" t="s">
        <v>2355</v>
      </c>
      <c r="L367" t="s">
        <v>285</v>
      </c>
      <c r="M367" t="s">
        <v>289</v>
      </c>
      <c r="N367" t="s">
        <v>679</v>
      </c>
      <c r="O367">
        <v>0.11382</v>
      </c>
      <c r="P367">
        <v>0.1275</v>
      </c>
    </row>
    <row r="368" spans="1:16">
      <c r="A368">
        <v>644184</v>
      </c>
      <c r="B368" t="s">
        <v>1086</v>
      </c>
      <c r="C368">
        <v>1.397E-2</v>
      </c>
      <c r="D368">
        <v>2.3879999999999998E-2</v>
      </c>
      <c r="E368">
        <v>3.517E-2</v>
      </c>
      <c r="F368">
        <v>4.7890000000000002E-2</v>
      </c>
      <c r="G368">
        <v>6.0749999999999998E-2</v>
      </c>
      <c r="H368">
        <v>7.3779999999999998E-2</v>
      </c>
      <c r="I368">
        <v>8.6959999999999996E-2</v>
      </c>
      <c r="J368">
        <v>0.10031</v>
      </c>
      <c r="K368" t="s">
        <v>2356</v>
      </c>
      <c r="L368" t="s">
        <v>285</v>
      </c>
      <c r="M368" t="s">
        <v>289</v>
      </c>
      <c r="N368" t="s">
        <v>681</v>
      </c>
      <c r="O368">
        <v>0.11382</v>
      </c>
      <c r="P368">
        <v>0.1275</v>
      </c>
    </row>
    <row r="369" spans="1:16">
      <c r="A369">
        <v>644185</v>
      </c>
      <c r="B369" t="s">
        <v>1087</v>
      </c>
      <c r="C369">
        <v>1.397E-2</v>
      </c>
      <c r="D369">
        <v>2.3879999999999998E-2</v>
      </c>
      <c r="E369">
        <v>3.517E-2</v>
      </c>
      <c r="F369">
        <v>4.7890000000000002E-2</v>
      </c>
      <c r="G369">
        <v>6.0749999999999998E-2</v>
      </c>
      <c r="H369">
        <v>7.3779999999999998E-2</v>
      </c>
      <c r="I369">
        <v>8.6959999999999996E-2</v>
      </c>
      <c r="J369">
        <v>0.10031</v>
      </c>
      <c r="K369" t="s">
        <v>2357</v>
      </c>
      <c r="L369" t="s">
        <v>285</v>
      </c>
      <c r="M369" t="s">
        <v>289</v>
      </c>
      <c r="N369" t="s">
        <v>683</v>
      </c>
      <c r="O369">
        <v>0.11382</v>
      </c>
      <c r="P369">
        <v>0.1275</v>
      </c>
    </row>
    <row r="370" spans="1:16">
      <c r="A370">
        <v>760894</v>
      </c>
      <c r="B370" t="s">
        <v>1088</v>
      </c>
      <c r="C370">
        <v>1.397E-2</v>
      </c>
      <c r="D370">
        <v>2.3879999999999998E-2</v>
      </c>
      <c r="E370">
        <v>3.517E-2</v>
      </c>
      <c r="F370">
        <v>4.7890000000000002E-2</v>
      </c>
      <c r="G370">
        <v>6.0749999999999998E-2</v>
      </c>
      <c r="H370">
        <v>7.3779999999999998E-2</v>
      </c>
      <c r="I370">
        <v>8.6959999999999996E-2</v>
      </c>
      <c r="J370">
        <v>0.10031</v>
      </c>
      <c r="K370" t="s">
        <v>2358</v>
      </c>
      <c r="L370" t="s">
        <v>285</v>
      </c>
      <c r="M370" t="s">
        <v>289</v>
      </c>
      <c r="N370" t="s">
        <v>685</v>
      </c>
      <c r="O370">
        <v>0.11382</v>
      </c>
      <c r="P370">
        <v>0.1275</v>
      </c>
    </row>
    <row r="371" spans="1:16">
      <c r="A371">
        <v>716145</v>
      </c>
      <c r="B371" t="s">
        <v>1089</v>
      </c>
      <c r="C371">
        <v>1.618E-2</v>
      </c>
      <c r="D371">
        <v>2.35E-2</v>
      </c>
      <c r="E371">
        <v>2.9929999999999998E-2</v>
      </c>
      <c r="F371">
        <v>3.4450000000000001E-2</v>
      </c>
      <c r="G371">
        <v>4.1149999999999999E-2</v>
      </c>
      <c r="H371">
        <v>5.0880000000000002E-2</v>
      </c>
      <c r="I371">
        <v>6.071E-2</v>
      </c>
      <c r="J371">
        <v>7.0629999999999998E-2</v>
      </c>
      <c r="K371" t="s">
        <v>2359</v>
      </c>
      <c r="L371" t="s">
        <v>285</v>
      </c>
      <c r="M371" t="s">
        <v>289</v>
      </c>
      <c r="N371" t="s">
        <v>687</v>
      </c>
      <c r="O371">
        <v>8.0649999999999999E-2</v>
      </c>
      <c r="P371">
        <v>9.0759999999999993E-2</v>
      </c>
    </row>
    <row r="372" spans="1:16">
      <c r="A372">
        <v>716146</v>
      </c>
      <c r="B372" t="s">
        <v>1090</v>
      </c>
      <c r="C372">
        <v>1.618E-2</v>
      </c>
      <c r="D372">
        <v>2.35E-2</v>
      </c>
      <c r="E372">
        <v>2.9929999999999998E-2</v>
      </c>
      <c r="F372">
        <v>3.4450000000000001E-2</v>
      </c>
      <c r="G372">
        <v>4.1149999999999999E-2</v>
      </c>
      <c r="H372">
        <v>5.0880000000000002E-2</v>
      </c>
      <c r="I372">
        <v>6.071E-2</v>
      </c>
      <c r="J372">
        <v>7.0629999999999998E-2</v>
      </c>
      <c r="K372" t="s">
        <v>2360</v>
      </c>
      <c r="L372" t="s">
        <v>285</v>
      </c>
      <c r="M372" t="s">
        <v>289</v>
      </c>
      <c r="N372" t="s">
        <v>689</v>
      </c>
      <c r="O372">
        <v>8.0649999999999999E-2</v>
      </c>
      <c r="P372">
        <v>9.0759999999999993E-2</v>
      </c>
    </row>
    <row r="373" spans="1:16">
      <c r="A373">
        <v>716147</v>
      </c>
      <c r="B373" t="s">
        <v>1091</v>
      </c>
      <c r="C373">
        <v>1.618E-2</v>
      </c>
      <c r="D373">
        <v>2.35E-2</v>
      </c>
      <c r="E373">
        <v>2.9929999999999998E-2</v>
      </c>
      <c r="F373">
        <v>3.4450000000000001E-2</v>
      </c>
      <c r="G373">
        <v>4.1149999999999999E-2</v>
      </c>
      <c r="H373">
        <v>5.0880000000000002E-2</v>
      </c>
      <c r="I373">
        <v>6.071E-2</v>
      </c>
      <c r="J373">
        <v>7.0629999999999998E-2</v>
      </c>
      <c r="K373" t="s">
        <v>2361</v>
      </c>
      <c r="L373" t="s">
        <v>285</v>
      </c>
      <c r="M373" t="s">
        <v>289</v>
      </c>
      <c r="N373" t="s">
        <v>691</v>
      </c>
      <c r="O373">
        <v>8.0649999999999999E-2</v>
      </c>
      <c r="P373">
        <v>9.0759999999999993E-2</v>
      </c>
    </row>
    <row r="374" spans="1:16">
      <c r="A374">
        <v>716148</v>
      </c>
      <c r="B374" t="s">
        <v>1092</v>
      </c>
      <c r="C374">
        <v>1.618E-2</v>
      </c>
      <c r="D374">
        <v>2.35E-2</v>
      </c>
      <c r="E374">
        <v>2.9929999999999998E-2</v>
      </c>
      <c r="F374">
        <v>3.4450000000000001E-2</v>
      </c>
      <c r="G374">
        <v>4.1149999999999999E-2</v>
      </c>
      <c r="H374">
        <v>5.0880000000000002E-2</v>
      </c>
      <c r="I374">
        <v>6.071E-2</v>
      </c>
      <c r="J374">
        <v>7.0629999999999998E-2</v>
      </c>
      <c r="K374" t="s">
        <v>2362</v>
      </c>
      <c r="L374" t="s">
        <v>285</v>
      </c>
      <c r="M374" t="s">
        <v>289</v>
      </c>
      <c r="N374" t="s">
        <v>693</v>
      </c>
      <c r="O374">
        <v>8.0649999999999999E-2</v>
      </c>
      <c r="P374">
        <v>9.0759999999999993E-2</v>
      </c>
    </row>
    <row r="375" spans="1:16">
      <c r="A375">
        <v>716149</v>
      </c>
      <c r="B375" t="s">
        <v>1093</v>
      </c>
      <c r="C375">
        <v>1.618E-2</v>
      </c>
      <c r="D375">
        <v>2.35E-2</v>
      </c>
      <c r="E375">
        <v>2.9929999999999998E-2</v>
      </c>
      <c r="F375">
        <v>3.4450000000000001E-2</v>
      </c>
      <c r="G375">
        <v>4.1149999999999999E-2</v>
      </c>
      <c r="H375">
        <v>5.0880000000000002E-2</v>
      </c>
      <c r="I375">
        <v>6.071E-2</v>
      </c>
      <c r="J375">
        <v>7.0629999999999998E-2</v>
      </c>
      <c r="K375" t="s">
        <v>2363</v>
      </c>
      <c r="L375" t="s">
        <v>285</v>
      </c>
      <c r="M375" t="s">
        <v>289</v>
      </c>
      <c r="N375" t="s">
        <v>695</v>
      </c>
      <c r="O375">
        <v>8.0649999999999999E-2</v>
      </c>
      <c r="P375">
        <v>9.0759999999999993E-2</v>
      </c>
    </row>
    <row r="376" spans="1:16">
      <c r="A376">
        <v>716150</v>
      </c>
      <c r="B376" t="s">
        <v>1094</v>
      </c>
      <c r="C376">
        <v>1.618E-2</v>
      </c>
      <c r="D376">
        <v>2.35E-2</v>
      </c>
      <c r="E376">
        <v>2.9929999999999998E-2</v>
      </c>
      <c r="F376">
        <v>3.4450000000000001E-2</v>
      </c>
      <c r="G376">
        <v>4.1149999999999999E-2</v>
      </c>
      <c r="H376">
        <v>5.0880000000000002E-2</v>
      </c>
      <c r="I376">
        <v>6.071E-2</v>
      </c>
      <c r="J376">
        <v>7.0629999999999998E-2</v>
      </c>
      <c r="K376" t="s">
        <v>2364</v>
      </c>
      <c r="L376" t="s">
        <v>285</v>
      </c>
      <c r="M376" t="s">
        <v>289</v>
      </c>
      <c r="N376" t="s">
        <v>697</v>
      </c>
      <c r="O376">
        <v>8.0649999999999999E-2</v>
      </c>
      <c r="P376">
        <v>9.0759999999999993E-2</v>
      </c>
    </row>
    <row r="377" spans="1:16">
      <c r="A377">
        <v>716151</v>
      </c>
      <c r="B377" t="s">
        <v>1095</v>
      </c>
      <c r="C377">
        <v>1.618E-2</v>
      </c>
      <c r="D377">
        <v>2.35E-2</v>
      </c>
      <c r="E377">
        <v>2.9929999999999998E-2</v>
      </c>
      <c r="F377">
        <v>3.4450000000000001E-2</v>
      </c>
      <c r="G377">
        <v>4.1149999999999999E-2</v>
      </c>
      <c r="H377">
        <v>5.0880000000000002E-2</v>
      </c>
      <c r="I377">
        <v>6.071E-2</v>
      </c>
      <c r="J377">
        <v>7.0629999999999998E-2</v>
      </c>
      <c r="K377" t="s">
        <v>2365</v>
      </c>
      <c r="L377" t="s">
        <v>285</v>
      </c>
      <c r="M377" t="s">
        <v>289</v>
      </c>
      <c r="N377" t="s">
        <v>699</v>
      </c>
      <c r="O377">
        <v>8.0649999999999999E-2</v>
      </c>
      <c r="P377">
        <v>9.0759999999999993E-2</v>
      </c>
    </row>
    <row r="378" spans="1:16">
      <c r="A378">
        <v>716152</v>
      </c>
      <c r="B378" t="s">
        <v>1096</v>
      </c>
      <c r="C378">
        <v>1.618E-2</v>
      </c>
      <c r="D378">
        <v>2.35E-2</v>
      </c>
      <c r="E378">
        <v>2.9929999999999998E-2</v>
      </c>
      <c r="F378">
        <v>3.4450000000000001E-2</v>
      </c>
      <c r="G378">
        <v>4.1149999999999999E-2</v>
      </c>
      <c r="H378">
        <v>5.0880000000000002E-2</v>
      </c>
      <c r="I378">
        <v>6.071E-2</v>
      </c>
      <c r="J378">
        <v>7.0629999999999998E-2</v>
      </c>
      <c r="K378" t="s">
        <v>2366</v>
      </c>
      <c r="L378" t="s">
        <v>285</v>
      </c>
      <c r="M378" t="s">
        <v>289</v>
      </c>
      <c r="N378" t="s">
        <v>701</v>
      </c>
      <c r="O378">
        <v>8.0649999999999999E-2</v>
      </c>
      <c r="P378">
        <v>9.0759999999999993E-2</v>
      </c>
    </row>
    <row r="379" spans="1:16">
      <c r="A379">
        <v>716153</v>
      </c>
      <c r="B379" t="s">
        <v>1097</v>
      </c>
      <c r="C379">
        <v>1.618E-2</v>
      </c>
      <c r="D379">
        <v>2.35E-2</v>
      </c>
      <c r="E379">
        <v>2.9929999999999998E-2</v>
      </c>
      <c r="F379">
        <v>3.4450000000000001E-2</v>
      </c>
      <c r="G379">
        <v>4.1149999999999999E-2</v>
      </c>
      <c r="H379">
        <v>5.0880000000000002E-2</v>
      </c>
      <c r="I379">
        <v>6.071E-2</v>
      </c>
      <c r="J379">
        <v>7.0629999999999998E-2</v>
      </c>
      <c r="K379" t="s">
        <v>2367</v>
      </c>
      <c r="L379" t="s">
        <v>285</v>
      </c>
      <c r="M379" t="s">
        <v>289</v>
      </c>
      <c r="N379" t="s">
        <v>703</v>
      </c>
      <c r="O379">
        <v>8.0649999999999999E-2</v>
      </c>
      <c r="P379">
        <v>9.0759999999999993E-2</v>
      </c>
    </row>
    <row r="380" spans="1:16">
      <c r="A380">
        <v>716154</v>
      </c>
      <c r="B380" t="s">
        <v>1098</v>
      </c>
      <c r="C380">
        <v>1.618E-2</v>
      </c>
      <c r="D380">
        <v>2.35E-2</v>
      </c>
      <c r="E380">
        <v>2.9929999999999998E-2</v>
      </c>
      <c r="F380">
        <v>3.4450000000000001E-2</v>
      </c>
      <c r="G380">
        <v>4.1149999999999999E-2</v>
      </c>
      <c r="H380">
        <v>5.0880000000000002E-2</v>
      </c>
      <c r="I380">
        <v>6.071E-2</v>
      </c>
      <c r="J380">
        <v>7.0629999999999998E-2</v>
      </c>
      <c r="K380" t="s">
        <v>2368</v>
      </c>
      <c r="L380" t="s">
        <v>285</v>
      </c>
      <c r="M380" t="s">
        <v>289</v>
      </c>
      <c r="N380" t="s">
        <v>705</v>
      </c>
      <c r="O380">
        <v>8.0649999999999999E-2</v>
      </c>
      <c r="P380">
        <v>9.0759999999999993E-2</v>
      </c>
    </row>
    <row r="381" spans="1:16">
      <c r="A381">
        <v>716155</v>
      </c>
      <c r="B381" t="s">
        <v>1099</v>
      </c>
      <c r="C381">
        <v>1.618E-2</v>
      </c>
      <c r="D381">
        <v>2.35E-2</v>
      </c>
      <c r="E381">
        <v>2.9929999999999998E-2</v>
      </c>
      <c r="F381">
        <v>3.4450000000000001E-2</v>
      </c>
      <c r="G381">
        <v>4.1149999999999999E-2</v>
      </c>
      <c r="H381">
        <v>5.0880000000000002E-2</v>
      </c>
      <c r="I381">
        <v>6.071E-2</v>
      </c>
      <c r="J381">
        <v>7.0629999999999998E-2</v>
      </c>
      <c r="K381" t="s">
        <v>2369</v>
      </c>
      <c r="L381" t="s">
        <v>285</v>
      </c>
      <c r="M381" t="s">
        <v>289</v>
      </c>
      <c r="N381" t="s">
        <v>707</v>
      </c>
      <c r="O381">
        <v>8.0649999999999999E-2</v>
      </c>
      <c r="P381">
        <v>9.0759999999999993E-2</v>
      </c>
    </row>
    <row r="382" spans="1:16">
      <c r="A382">
        <v>716156</v>
      </c>
      <c r="B382" t="s">
        <v>1100</v>
      </c>
      <c r="C382">
        <v>1.618E-2</v>
      </c>
      <c r="D382">
        <v>2.35E-2</v>
      </c>
      <c r="E382">
        <v>2.9929999999999998E-2</v>
      </c>
      <c r="F382">
        <v>3.4450000000000001E-2</v>
      </c>
      <c r="G382">
        <v>4.1149999999999999E-2</v>
      </c>
      <c r="H382">
        <v>5.0880000000000002E-2</v>
      </c>
      <c r="I382">
        <v>6.071E-2</v>
      </c>
      <c r="J382">
        <v>7.0629999999999998E-2</v>
      </c>
      <c r="K382" t="s">
        <v>2370</v>
      </c>
      <c r="L382" t="s">
        <v>285</v>
      </c>
      <c r="M382" t="s">
        <v>289</v>
      </c>
      <c r="N382" t="s">
        <v>709</v>
      </c>
      <c r="O382">
        <v>8.0649999999999999E-2</v>
      </c>
      <c r="P382">
        <v>9.0759999999999993E-2</v>
      </c>
    </row>
    <row r="383" spans="1:16">
      <c r="A383">
        <v>716157</v>
      </c>
      <c r="B383" t="s">
        <v>1101</v>
      </c>
      <c r="C383">
        <v>1.618E-2</v>
      </c>
      <c r="D383">
        <v>2.35E-2</v>
      </c>
      <c r="E383">
        <v>2.9929999999999998E-2</v>
      </c>
      <c r="F383">
        <v>3.4450000000000001E-2</v>
      </c>
      <c r="G383">
        <v>4.1149999999999999E-2</v>
      </c>
      <c r="H383">
        <v>5.0880000000000002E-2</v>
      </c>
      <c r="I383">
        <v>6.071E-2</v>
      </c>
      <c r="J383">
        <v>7.0629999999999998E-2</v>
      </c>
      <c r="K383" t="s">
        <v>2371</v>
      </c>
      <c r="L383" t="s">
        <v>285</v>
      </c>
      <c r="M383" t="s">
        <v>289</v>
      </c>
      <c r="N383" t="s">
        <v>711</v>
      </c>
      <c r="O383">
        <v>8.0649999999999999E-2</v>
      </c>
      <c r="P383">
        <v>9.0759999999999993E-2</v>
      </c>
    </row>
    <row r="384" spans="1:16">
      <c r="A384">
        <v>716158</v>
      </c>
      <c r="B384" t="s">
        <v>1102</v>
      </c>
      <c r="C384">
        <v>1.618E-2</v>
      </c>
      <c r="D384">
        <v>2.35E-2</v>
      </c>
      <c r="E384">
        <v>2.9929999999999998E-2</v>
      </c>
      <c r="F384">
        <v>3.4450000000000001E-2</v>
      </c>
      <c r="G384">
        <v>4.1149999999999999E-2</v>
      </c>
      <c r="H384">
        <v>5.0880000000000002E-2</v>
      </c>
      <c r="I384">
        <v>6.071E-2</v>
      </c>
      <c r="J384">
        <v>7.0629999999999998E-2</v>
      </c>
      <c r="K384" t="s">
        <v>2372</v>
      </c>
      <c r="L384" t="s">
        <v>285</v>
      </c>
      <c r="M384" t="s">
        <v>289</v>
      </c>
      <c r="N384" t="s">
        <v>713</v>
      </c>
      <c r="O384">
        <v>8.0649999999999999E-2</v>
      </c>
      <c r="P384">
        <v>9.0759999999999993E-2</v>
      </c>
    </row>
    <row r="385" spans="1:16">
      <c r="A385">
        <v>716159</v>
      </c>
      <c r="B385" t="s">
        <v>1103</v>
      </c>
      <c r="C385">
        <v>1.618E-2</v>
      </c>
      <c r="D385">
        <v>2.35E-2</v>
      </c>
      <c r="E385">
        <v>2.9929999999999998E-2</v>
      </c>
      <c r="F385">
        <v>3.4450000000000001E-2</v>
      </c>
      <c r="G385">
        <v>4.1149999999999999E-2</v>
      </c>
      <c r="H385">
        <v>5.0880000000000002E-2</v>
      </c>
      <c r="I385">
        <v>6.071E-2</v>
      </c>
      <c r="J385">
        <v>7.0629999999999998E-2</v>
      </c>
      <c r="K385" t="s">
        <v>2373</v>
      </c>
      <c r="L385" t="s">
        <v>285</v>
      </c>
      <c r="M385" t="s">
        <v>289</v>
      </c>
      <c r="N385" t="s">
        <v>715</v>
      </c>
      <c r="O385">
        <v>8.0649999999999999E-2</v>
      </c>
      <c r="P385">
        <v>9.0759999999999993E-2</v>
      </c>
    </row>
    <row r="386" spans="1:16">
      <c r="A386">
        <v>716121</v>
      </c>
      <c r="B386" t="s">
        <v>1104</v>
      </c>
      <c r="C386">
        <v>1.618E-2</v>
      </c>
      <c r="D386">
        <v>2.35E-2</v>
      </c>
      <c r="E386">
        <v>2.9929999999999998E-2</v>
      </c>
      <c r="F386">
        <v>3.4450000000000001E-2</v>
      </c>
      <c r="G386">
        <v>4.1149999999999999E-2</v>
      </c>
      <c r="H386">
        <v>5.0880000000000002E-2</v>
      </c>
      <c r="I386">
        <v>6.071E-2</v>
      </c>
      <c r="J386">
        <v>7.0629999999999998E-2</v>
      </c>
      <c r="K386" t="s">
        <v>2374</v>
      </c>
      <c r="L386" t="s">
        <v>285</v>
      </c>
      <c r="M386" t="s">
        <v>289</v>
      </c>
      <c r="N386" t="s">
        <v>717</v>
      </c>
      <c r="O386">
        <v>8.0649999999999999E-2</v>
      </c>
      <c r="P386">
        <v>9.0759999999999993E-2</v>
      </c>
    </row>
    <row r="387" spans="1:16">
      <c r="A387">
        <v>716122</v>
      </c>
      <c r="B387" t="s">
        <v>1105</v>
      </c>
      <c r="C387">
        <v>1.618E-2</v>
      </c>
      <c r="D387">
        <v>2.35E-2</v>
      </c>
      <c r="E387">
        <v>2.9929999999999998E-2</v>
      </c>
      <c r="F387">
        <v>3.4450000000000001E-2</v>
      </c>
      <c r="G387">
        <v>4.1149999999999999E-2</v>
      </c>
      <c r="H387">
        <v>5.0880000000000002E-2</v>
      </c>
      <c r="I387">
        <v>6.071E-2</v>
      </c>
      <c r="J387">
        <v>7.0629999999999998E-2</v>
      </c>
      <c r="K387" t="s">
        <v>2375</v>
      </c>
      <c r="L387" t="s">
        <v>285</v>
      </c>
      <c r="M387" t="s">
        <v>289</v>
      </c>
      <c r="N387" t="s">
        <v>719</v>
      </c>
      <c r="O387">
        <v>8.0649999999999999E-2</v>
      </c>
      <c r="P387">
        <v>9.0759999999999993E-2</v>
      </c>
    </row>
    <row r="388" spans="1:16">
      <c r="A388">
        <v>716123</v>
      </c>
      <c r="B388" t="s">
        <v>1106</v>
      </c>
      <c r="C388">
        <v>1.618E-2</v>
      </c>
      <c r="D388">
        <v>2.35E-2</v>
      </c>
      <c r="E388">
        <v>2.9929999999999998E-2</v>
      </c>
      <c r="F388">
        <v>3.4450000000000001E-2</v>
      </c>
      <c r="G388">
        <v>4.1149999999999999E-2</v>
      </c>
      <c r="H388">
        <v>5.0880000000000002E-2</v>
      </c>
      <c r="I388">
        <v>6.071E-2</v>
      </c>
      <c r="J388">
        <v>7.0629999999999998E-2</v>
      </c>
      <c r="K388" t="s">
        <v>2376</v>
      </c>
      <c r="L388" t="s">
        <v>285</v>
      </c>
      <c r="M388" t="s">
        <v>289</v>
      </c>
      <c r="N388" t="s">
        <v>721</v>
      </c>
      <c r="O388">
        <v>8.0649999999999999E-2</v>
      </c>
      <c r="P388">
        <v>9.0759999999999993E-2</v>
      </c>
    </row>
    <row r="389" spans="1:16">
      <c r="A389">
        <v>716124</v>
      </c>
      <c r="B389" t="s">
        <v>1107</v>
      </c>
      <c r="C389">
        <v>1.618E-2</v>
      </c>
      <c r="D389">
        <v>2.35E-2</v>
      </c>
      <c r="E389">
        <v>2.9929999999999998E-2</v>
      </c>
      <c r="F389">
        <v>3.4450000000000001E-2</v>
      </c>
      <c r="G389">
        <v>4.1149999999999999E-2</v>
      </c>
      <c r="H389">
        <v>5.0880000000000002E-2</v>
      </c>
      <c r="I389">
        <v>6.071E-2</v>
      </c>
      <c r="J389">
        <v>7.0629999999999998E-2</v>
      </c>
      <c r="K389" t="s">
        <v>2377</v>
      </c>
      <c r="L389" t="s">
        <v>285</v>
      </c>
      <c r="M389" t="s">
        <v>289</v>
      </c>
      <c r="N389" t="s">
        <v>723</v>
      </c>
      <c r="O389">
        <v>8.0649999999999999E-2</v>
      </c>
      <c r="P389">
        <v>9.0759999999999993E-2</v>
      </c>
    </row>
    <row r="390" spans="1:16">
      <c r="A390">
        <v>716125</v>
      </c>
      <c r="B390" t="s">
        <v>1108</v>
      </c>
      <c r="C390">
        <v>1.618E-2</v>
      </c>
      <c r="D390">
        <v>2.35E-2</v>
      </c>
      <c r="E390">
        <v>2.9929999999999998E-2</v>
      </c>
      <c r="F390">
        <v>3.4450000000000001E-2</v>
      </c>
      <c r="G390">
        <v>4.1149999999999999E-2</v>
      </c>
      <c r="H390">
        <v>5.0880000000000002E-2</v>
      </c>
      <c r="I390">
        <v>6.071E-2</v>
      </c>
      <c r="J390">
        <v>7.0629999999999998E-2</v>
      </c>
      <c r="K390" t="s">
        <v>2378</v>
      </c>
      <c r="L390" t="s">
        <v>285</v>
      </c>
      <c r="M390" t="s">
        <v>289</v>
      </c>
      <c r="N390" t="s">
        <v>725</v>
      </c>
      <c r="O390">
        <v>8.0649999999999999E-2</v>
      </c>
      <c r="P390">
        <v>9.0759999999999993E-2</v>
      </c>
    </row>
    <row r="391" spans="1:16">
      <c r="A391">
        <v>760896</v>
      </c>
      <c r="B391" t="s">
        <v>1109</v>
      </c>
      <c r="C391">
        <v>1.618E-2</v>
      </c>
      <c r="D391">
        <v>2.35E-2</v>
      </c>
      <c r="E391">
        <v>2.9929999999999998E-2</v>
      </c>
      <c r="F391">
        <v>3.4450000000000001E-2</v>
      </c>
      <c r="G391">
        <v>4.1149999999999999E-2</v>
      </c>
      <c r="H391">
        <v>5.0880000000000002E-2</v>
      </c>
      <c r="I391">
        <v>6.071E-2</v>
      </c>
      <c r="J391">
        <v>7.0629999999999998E-2</v>
      </c>
      <c r="K391" t="s">
        <v>2379</v>
      </c>
      <c r="L391" t="s">
        <v>285</v>
      </c>
      <c r="M391" t="s">
        <v>289</v>
      </c>
      <c r="N391" t="s">
        <v>727</v>
      </c>
      <c r="O391">
        <v>8.0649999999999999E-2</v>
      </c>
      <c r="P391">
        <v>9.0759999999999993E-2</v>
      </c>
    </row>
    <row r="392" spans="1:16">
      <c r="A392">
        <v>656090</v>
      </c>
      <c r="B392" t="s">
        <v>1110</v>
      </c>
      <c r="C392">
        <v>1.618E-2</v>
      </c>
      <c r="D392">
        <v>2.35E-2</v>
      </c>
      <c r="E392">
        <v>2.9929999999999998E-2</v>
      </c>
      <c r="F392">
        <v>3.4450000000000001E-2</v>
      </c>
      <c r="G392">
        <v>4.1149999999999999E-2</v>
      </c>
      <c r="H392">
        <v>5.0880000000000002E-2</v>
      </c>
      <c r="I392">
        <v>6.071E-2</v>
      </c>
      <c r="J392">
        <v>7.0629999999999998E-2</v>
      </c>
      <c r="K392" t="s">
        <v>2380</v>
      </c>
      <c r="L392" t="s">
        <v>285</v>
      </c>
      <c r="M392" t="s">
        <v>289</v>
      </c>
      <c r="N392" t="s">
        <v>729</v>
      </c>
      <c r="O392">
        <v>8.0649999999999999E-2</v>
      </c>
      <c r="P392">
        <v>9.0759999999999993E-2</v>
      </c>
    </row>
    <row r="393" spans="1:16">
      <c r="A393">
        <v>644186</v>
      </c>
      <c r="B393" t="s">
        <v>1111</v>
      </c>
      <c r="C393">
        <v>1.618E-2</v>
      </c>
      <c r="D393">
        <v>2.35E-2</v>
      </c>
      <c r="E393">
        <v>2.9929999999999998E-2</v>
      </c>
      <c r="F393">
        <v>3.4450000000000001E-2</v>
      </c>
      <c r="G393">
        <v>4.1149999999999999E-2</v>
      </c>
      <c r="H393">
        <v>5.0880000000000002E-2</v>
      </c>
      <c r="I393">
        <v>6.071E-2</v>
      </c>
      <c r="J393">
        <v>7.0629999999999998E-2</v>
      </c>
      <c r="K393" t="s">
        <v>2381</v>
      </c>
      <c r="L393" t="s">
        <v>285</v>
      </c>
      <c r="M393" t="s">
        <v>289</v>
      </c>
      <c r="N393" t="s">
        <v>731</v>
      </c>
      <c r="O393">
        <v>8.0649999999999999E-2</v>
      </c>
      <c r="P393">
        <v>9.0759999999999993E-2</v>
      </c>
    </row>
    <row r="394" spans="1:16">
      <c r="A394">
        <v>656088</v>
      </c>
      <c r="B394" t="s">
        <v>1112</v>
      </c>
      <c r="C394">
        <v>1.618E-2</v>
      </c>
      <c r="D394">
        <v>2.35E-2</v>
      </c>
      <c r="E394">
        <v>2.9929999999999998E-2</v>
      </c>
      <c r="F394">
        <v>3.4450000000000001E-2</v>
      </c>
      <c r="G394">
        <v>4.1149999999999999E-2</v>
      </c>
      <c r="H394">
        <v>5.0880000000000002E-2</v>
      </c>
      <c r="I394">
        <v>6.071E-2</v>
      </c>
      <c r="J394">
        <v>7.0629999999999998E-2</v>
      </c>
      <c r="K394" t="s">
        <v>2382</v>
      </c>
      <c r="L394" t="s">
        <v>285</v>
      </c>
      <c r="M394" t="s">
        <v>289</v>
      </c>
      <c r="N394" t="s">
        <v>733</v>
      </c>
      <c r="O394">
        <v>8.0649999999999999E-2</v>
      </c>
      <c r="P394">
        <v>9.0759999999999993E-2</v>
      </c>
    </row>
    <row r="395" spans="1:16">
      <c r="A395">
        <v>656091</v>
      </c>
      <c r="B395" t="s">
        <v>1113</v>
      </c>
      <c r="C395">
        <v>1.618E-2</v>
      </c>
      <c r="D395">
        <v>2.35E-2</v>
      </c>
      <c r="E395">
        <v>2.9929999999999998E-2</v>
      </c>
      <c r="F395">
        <v>3.4450000000000001E-2</v>
      </c>
      <c r="G395">
        <v>4.1149999999999999E-2</v>
      </c>
      <c r="H395">
        <v>5.0880000000000002E-2</v>
      </c>
      <c r="I395">
        <v>6.071E-2</v>
      </c>
      <c r="J395">
        <v>7.0629999999999998E-2</v>
      </c>
      <c r="K395" t="s">
        <v>2383</v>
      </c>
      <c r="L395" t="s">
        <v>285</v>
      </c>
      <c r="M395" t="s">
        <v>289</v>
      </c>
      <c r="N395" t="s">
        <v>735</v>
      </c>
      <c r="O395">
        <v>8.0649999999999999E-2</v>
      </c>
      <c r="P395">
        <v>9.0759999999999993E-2</v>
      </c>
    </row>
    <row r="396" spans="1:16">
      <c r="A396">
        <v>644187</v>
      </c>
      <c r="B396" t="s">
        <v>1114</v>
      </c>
      <c r="C396">
        <v>1.618E-2</v>
      </c>
      <c r="D396">
        <v>2.35E-2</v>
      </c>
      <c r="E396">
        <v>2.9929999999999998E-2</v>
      </c>
      <c r="F396">
        <v>3.4450000000000001E-2</v>
      </c>
      <c r="G396">
        <v>4.1149999999999999E-2</v>
      </c>
      <c r="H396">
        <v>5.0880000000000002E-2</v>
      </c>
      <c r="I396">
        <v>6.071E-2</v>
      </c>
      <c r="J396">
        <v>7.0629999999999998E-2</v>
      </c>
      <c r="K396" t="s">
        <v>2384</v>
      </c>
      <c r="L396" t="s">
        <v>285</v>
      </c>
      <c r="M396" t="s">
        <v>289</v>
      </c>
      <c r="N396" t="s">
        <v>737</v>
      </c>
      <c r="O396">
        <v>8.0649999999999999E-2</v>
      </c>
      <c r="P396">
        <v>9.0759999999999993E-2</v>
      </c>
    </row>
    <row r="397" spans="1:16">
      <c r="A397">
        <v>656089</v>
      </c>
      <c r="B397" t="s">
        <v>1115</v>
      </c>
      <c r="C397">
        <v>1.618E-2</v>
      </c>
      <c r="D397">
        <v>2.35E-2</v>
      </c>
      <c r="E397">
        <v>2.9929999999999998E-2</v>
      </c>
      <c r="F397">
        <v>3.4450000000000001E-2</v>
      </c>
      <c r="G397">
        <v>4.1149999999999999E-2</v>
      </c>
      <c r="H397">
        <v>5.0880000000000002E-2</v>
      </c>
      <c r="I397">
        <v>6.071E-2</v>
      </c>
      <c r="J397">
        <v>7.0629999999999998E-2</v>
      </c>
      <c r="K397" t="s">
        <v>2385</v>
      </c>
      <c r="L397" t="s">
        <v>285</v>
      </c>
      <c r="M397" t="s">
        <v>289</v>
      </c>
      <c r="N397" t="s">
        <v>739</v>
      </c>
      <c r="O397">
        <v>8.0649999999999999E-2</v>
      </c>
      <c r="P397">
        <v>9.0759999999999993E-2</v>
      </c>
    </row>
    <row r="398" spans="1:16">
      <c r="A398">
        <v>716126</v>
      </c>
      <c r="B398" t="s">
        <v>1116</v>
      </c>
      <c r="C398">
        <v>1.618E-2</v>
      </c>
      <c r="D398">
        <v>2.35E-2</v>
      </c>
      <c r="E398">
        <v>2.9929999999999998E-2</v>
      </c>
      <c r="F398">
        <v>3.4450000000000001E-2</v>
      </c>
      <c r="G398">
        <v>4.1149999999999999E-2</v>
      </c>
      <c r="H398">
        <v>5.0880000000000002E-2</v>
      </c>
      <c r="I398">
        <v>6.071E-2</v>
      </c>
      <c r="J398">
        <v>7.0629999999999998E-2</v>
      </c>
      <c r="K398" t="s">
        <v>2386</v>
      </c>
      <c r="L398" t="s">
        <v>285</v>
      </c>
      <c r="M398" t="s">
        <v>289</v>
      </c>
      <c r="N398" t="s">
        <v>741</v>
      </c>
      <c r="O398">
        <v>8.0649999999999999E-2</v>
      </c>
      <c r="P398">
        <v>9.0759999999999993E-2</v>
      </c>
    </row>
    <row r="399" spans="1:16">
      <c r="A399">
        <v>716127</v>
      </c>
      <c r="B399" t="s">
        <v>1117</v>
      </c>
      <c r="C399">
        <v>1.618E-2</v>
      </c>
      <c r="D399">
        <v>2.35E-2</v>
      </c>
      <c r="E399">
        <v>2.9929999999999998E-2</v>
      </c>
      <c r="F399">
        <v>3.4450000000000001E-2</v>
      </c>
      <c r="G399">
        <v>4.1149999999999999E-2</v>
      </c>
      <c r="H399">
        <v>5.0880000000000002E-2</v>
      </c>
      <c r="I399">
        <v>6.071E-2</v>
      </c>
      <c r="J399">
        <v>7.0629999999999998E-2</v>
      </c>
      <c r="K399" t="s">
        <v>2387</v>
      </c>
      <c r="L399" t="s">
        <v>285</v>
      </c>
      <c r="M399" t="s">
        <v>289</v>
      </c>
      <c r="N399" t="s">
        <v>743</v>
      </c>
      <c r="O399">
        <v>8.0649999999999999E-2</v>
      </c>
      <c r="P399">
        <v>9.0759999999999993E-2</v>
      </c>
    </row>
    <row r="400" spans="1:16">
      <c r="A400">
        <v>716128</v>
      </c>
      <c r="B400" t="s">
        <v>1118</v>
      </c>
      <c r="C400">
        <v>1.618E-2</v>
      </c>
      <c r="D400">
        <v>2.35E-2</v>
      </c>
      <c r="E400">
        <v>2.9929999999999998E-2</v>
      </c>
      <c r="F400">
        <v>3.4450000000000001E-2</v>
      </c>
      <c r="G400">
        <v>4.1149999999999999E-2</v>
      </c>
      <c r="H400">
        <v>5.0880000000000002E-2</v>
      </c>
      <c r="I400">
        <v>6.071E-2</v>
      </c>
      <c r="J400">
        <v>7.0629999999999998E-2</v>
      </c>
      <c r="K400" t="s">
        <v>2388</v>
      </c>
      <c r="L400" t="s">
        <v>285</v>
      </c>
      <c r="M400" t="s">
        <v>289</v>
      </c>
      <c r="N400" t="s">
        <v>745</v>
      </c>
      <c r="O400">
        <v>8.0649999999999999E-2</v>
      </c>
      <c r="P400">
        <v>9.0759999999999993E-2</v>
      </c>
    </row>
    <row r="401" spans="1:16">
      <c r="A401">
        <v>716129</v>
      </c>
      <c r="B401" t="s">
        <v>1119</v>
      </c>
      <c r="C401">
        <v>1.618E-2</v>
      </c>
      <c r="D401">
        <v>2.35E-2</v>
      </c>
      <c r="E401">
        <v>2.9929999999999998E-2</v>
      </c>
      <c r="F401">
        <v>3.4450000000000001E-2</v>
      </c>
      <c r="G401">
        <v>4.1149999999999999E-2</v>
      </c>
      <c r="H401">
        <v>5.0880000000000002E-2</v>
      </c>
      <c r="I401">
        <v>6.071E-2</v>
      </c>
      <c r="J401">
        <v>7.0629999999999998E-2</v>
      </c>
      <c r="K401" t="s">
        <v>2389</v>
      </c>
      <c r="L401" t="s">
        <v>285</v>
      </c>
      <c r="M401" t="s">
        <v>289</v>
      </c>
      <c r="N401" t="s">
        <v>747</v>
      </c>
      <c r="O401">
        <v>8.0649999999999999E-2</v>
      </c>
      <c r="P401">
        <v>9.0759999999999993E-2</v>
      </c>
    </row>
    <row r="402" spans="1:16">
      <c r="A402">
        <v>716130</v>
      </c>
      <c r="B402" t="s">
        <v>1120</v>
      </c>
      <c r="C402">
        <v>1.618E-2</v>
      </c>
      <c r="D402">
        <v>2.35E-2</v>
      </c>
      <c r="E402">
        <v>2.9929999999999998E-2</v>
      </c>
      <c r="F402">
        <v>3.4450000000000001E-2</v>
      </c>
      <c r="G402">
        <v>4.1149999999999999E-2</v>
      </c>
      <c r="H402">
        <v>5.0880000000000002E-2</v>
      </c>
      <c r="I402">
        <v>6.071E-2</v>
      </c>
      <c r="J402">
        <v>7.0629999999999998E-2</v>
      </c>
      <c r="K402" t="s">
        <v>2390</v>
      </c>
      <c r="L402" t="s">
        <v>285</v>
      </c>
      <c r="M402" t="s">
        <v>289</v>
      </c>
      <c r="N402" t="s">
        <v>749</v>
      </c>
      <c r="O402">
        <v>8.0649999999999999E-2</v>
      </c>
      <c r="P402">
        <v>9.0759999999999993E-2</v>
      </c>
    </row>
    <row r="403" spans="1:16">
      <c r="A403">
        <v>716131</v>
      </c>
      <c r="B403" t="s">
        <v>1121</v>
      </c>
      <c r="C403">
        <v>1.618E-2</v>
      </c>
      <c r="D403">
        <v>2.35E-2</v>
      </c>
      <c r="E403">
        <v>2.9929999999999998E-2</v>
      </c>
      <c r="F403">
        <v>3.4450000000000001E-2</v>
      </c>
      <c r="G403">
        <v>4.1149999999999999E-2</v>
      </c>
      <c r="H403">
        <v>5.0880000000000002E-2</v>
      </c>
      <c r="I403">
        <v>6.071E-2</v>
      </c>
      <c r="J403">
        <v>7.0629999999999998E-2</v>
      </c>
      <c r="K403" t="s">
        <v>2391</v>
      </c>
      <c r="L403" t="s">
        <v>285</v>
      </c>
      <c r="M403" t="s">
        <v>289</v>
      </c>
      <c r="N403" t="s">
        <v>751</v>
      </c>
      <c r="O403">
        <v>8.0649999999999999E-2</v>
      </c>
      <c r="P403">
        <v>9.0759999999999993E-2</v>
      </c>
    </row>
    <row r="404" spans="1:16">
      <c r="A404">
        <v>716132</v>
      </c>
      <c r="B404" t="s">
        <v>1122</v>
      </c>
      <c r="C404">
        <v>1.618E-2</v>
      </c>
      <c r="D404">
        <v>2.35E-2</v>
      </c>
      <c r="E404">
        <v>2.9929999999999998E-2</v>
      </c>
      <c r="F404">
        <v>3.4450000000000001E-2</v>
      </c>
      <c r="G404">
        <v>4.1149999999999999E-2</v>
      </c>
      <c r="H404">
        <v>5.0880000000000002E-2</v>
      </c>
      <c r="I404">
        <v>6.071E-2</v>
      </c>
      <c r="J404">
        <v>7.0629999999999998E-2</v>
      </c>
      <c r="K404" t="s">
        <v>2392</v>
      </c>
      <c r="L404" t="s">
        <v>285</v>
      </c>
      <c r="M404" t="s">
        <v>289</v>
      </c>
      <c r="N404" t="s">
        <v>753</v>
      </c>
      <c r="O404">
        <v>8.0649999999999999E-2</v>
      </c>
      <c r="P404">
        <v>9.0759999999999993E-2</v>
      </c>
    </row>
    <row r="405" spans="1:16">
      <c r="A405">
        <v>716133</v>
      </c>
      <c r="B405" t="s">
        <v>1123</v>
      </c>
      <c r="C405">
        <v>1.618E-2</v>
      </c>
      <c r="D405">
        <v>2.35E-2</v>
      </c>
      <c r="E405">
        <v>2.9929999999999998E-2</v>
      </c>
      <c r="F405">
        <v>3.4450000000000001E-2</v>
      </c>
      <c r="G405">
        <v>4.1149999999999999E-2</v>
      </c>
      <c r="H405">
        <v>5.0880000000000002E-2</v>
      </c>
      <c r="I405">
        <v>6.071E-2</v>
      </c>
      <c r="J405">
        <v>7.0629999999999998E-2</v>
      </c>
      <c r="K405" t="s">
        <v>2393</v>
      </c>
      <c r="L405" t="s">
        <v>285</v>
      </c>
      <c r="M405" t="s">
        <v>289</v>
      </c>
      <c r="N405" t="s">
        <v>755</v>
      </c>
      <c r="O405">
        <v>8.0649999999999999E-2</v>
      </c>
      <c r="P405">
        <v>9.0759999999999993E-2</v>
      </c>
    </row>
    <row r="406" spans="1:16">
      <c r="A406">
        <v>716134</v>
      </c>
      <c r="B406" t="s">
        <v>1124</v>
      </c>
      <c r="C406">
        <v>1.618E-2</v>
      </c>
      <c r="D406">
        <v>2.35E-2</v>
      </c>
      <c r="E406">
        <v>2.9929999999999998E-2</v>
      </c>
      <c r="F406">
        <v>3.4450000000000001E-2</v>
      </c>
      <c r="G406">
        <v>4.1149999999999999E-2</v>
      </c>
      <c r="H406">
        <v>5.0880000000000002E-2</v>
      </c>
      <c r="I406">
        <v>6.071E-2</v>
      </c>
      <c r="J406">
        <v>7.0629999999999998E-2</v>
      </c>
      <c r="K406" t="s">
        <v>2394</v>
      </c>
      <c r="L406" t="s">
        <v>285</v>
      </c>
      <c r="M406" t="s">
        <v>289</v>
      </c>
      <c r="N406" t="s">
        <v>757</v>
      </c>
      <c r="O406">
        <v>8.0649999999999999E-2</v>
      </c>
      <c r="P406">
        <v>9.0759999999999993E-2</v>
      </c>
    </row>
    <row r="407" spans="1:16">
      <c r="A407">
        <v>716135</v>
      </c>
      <c r="B407" t="s">
        <v>1125</v>
      </c>
      <c r="C407">
        <v>1.618E-2</v>
      </c>
      <c r="D407">
        <v>2.35E-2</v>
      </c>
      <c r="E407">
        <v>2.9929999999999998E-2</v>
      </c>
      <c r="F407">
        <v>3.4450000000000001E-2</v>
      </c>
      <c r="G407">
        <v>4.1149999999999999E-2</v>
      </c>
      <c r="H407">
        <v>5.0880000000000002E-2</v>
      </c>
      <c r="I407">
        <v>6.071E-2</v>
      </c>
      <c r="J407">
        <v>7.0629999999999998E-2</v>
      </c>
      <c r="K407" t="s">
        <v>2395</v>
      </c>
      <c r="L407" t="s">
        <v>285</v>
      </c>
      <c r="M407" t="s">
        <v>289</v>
      </c>
      <c r="N407" t="s">
        <v>759</v>
      </c>
      <c r="O407">
        <v>8.0649999999999999E-2</v>
      </c>
      <c r="P407">
        <v>9.0759999999999993E-2</v>
      </c>
    </row>
    <row r="408" spans="1:16">
      <c r="A408">
        <v>716136</v>
      </c>
      <c r="B408" t="s">
        <v>1126</v>
      </c>
      <c r="C408">
        <v>1.618E-2</v>
      </c>
      <c r="D408">
        <v>2.35E-2</v>
      </c>
      <c r="E408">
        <v>2.9929999999999998E-2</v>
      </c>
      <c r="F408">
        <v>3.4450000000000001E-2</v>
      </c>
      <c r="G408">
        <v>4.1149999999999999E-2</v>
      </c>
      <c r="H408">
        <v>5.0880000000000002E-2</v>
      </c>
      <c r="I408">
        <v>6.071E-2</v>
      </c>
      <c r="J408">
        <v>7.0629999999999998E-2</v>
      </c>
      <c r="K408" t="s">
        <v>2396</v>
      </c>
      <c r="L408" t="s">
        <v>285</v>
      </c>
      <c r="M408" t="s">
        <v>289</v>
      </c>
      <c r="N408" t="s">
        <v>761</v>
      </c>
      <c r="O408">
        <v>8.0649999999999999E-2</v>
      </c>
      <c r="P408">
        <v>9.0759999999999993E-2</v>
      </c>
    </row>
    <row r="409" spans="1:16">
      <c r="A409">
        <v>716137</v>
      </c>
      <c r="B409" t="s">
        <v>1127</v>
      </c>
      <c r="C409">
        <v>1.618E-2</v>
      </c>
      <c r="D409">
        <v>2.35E-2</v>
      </c>
      <c r="E409">
        <v>2.9929999999999998E-2</v>
      </c>
      <c r="F409">
        <v>3.4450000000000001E-2</v>
      </c>
      <c r="G409">
        <v>4.1149999999999999E-2</v>
      </c>
      <c r="H409">
        <v>5.0880000000000002E-2</v>
      </c>
      <c r="I409">
        <v>6.071E-2</v>
      </c>
      <c r="J409">
        <v>7.0629999999999998E-2</v>
      </c>
      <c r="K409" t="s">
        <v>2397</v>
      </c>
      <c r="L409" t="s">
        <v>285</v>
      </c>
      <c r="M409" t="s">
        <v>289</v>
      </c>
      <c r="N409" t="s">
        <v>763</v>
      </c>
      <c r="O409">
        <v>8.0649999999999999E-2</v>
      </c>
      <c r="P409">
        <v>9.0759999999999993E-2</v>
      </c>
    </row>
    <row r="410" spans="1:16">
      <c r="A410">
        <v>716138</v>
      </c>
      <c r="B410" t="s">
        <v>1128</v>
      </c>
      <c r="C410">
        <v>1.618E-2</v>
      </c>
      <c r="D410">
        <v>2.35E-2</v>
      </c>
      <c r="E410">
        <v>2.9929999999999998E-2</v>
      </c>
      <c r="F410">
        <v>3.4450000000000001E-2</v>
      </c>
      <c r="G410">
        <v>4.1149999999999999E-2</v>
      </c>
      <c r="H410">
        <v>5.0880000000000002E-2</v>
      </c>
      <c r="I410">
        <v>6.071E-2</v>
      </c>
      <c r="J410">
        <v>7.0629999999999998E-2</v>
      </c>
      <c r="K410" t="s">
        <v>2398</v>
      </c>
      <c r="L410" t="s">
        <v>285</v>
      </c>
      <c r="M410" t="s">
        <v>289</v>
      </c>
      <c r="N410" t="s">
        <v>765</v>
      </c>
      <c r="O410">
        <v>8.0649999999999999E-2</v>
      </c>
      <c r="P410">
        <v>9.0759999999999993E-2</v>
      </c>
    </row>
    <row r="411" spans="1:16">
      <c r="A411">
        <v>716139</v>
      </c>
      <c r="B411" t="s">
        <v>1129</v>
      </c>
      <c r="C411">
        <v>1.618E-2</v>
      </c>
      <c r="D411">
        <v>2.35E-2</v>
      </c>
      <c r="E411">
        <v>2.9929999999999998E-2</v>
      </c>
      <c r="F411">
        <v>3.4450000000000001E-2</v>
      </c>
      <c r="G411">
        <v>4.1149999999999999E-2</v>
      </c>
      <c r="H411">
        <v>5.0880000000000002E-2</v>
      </c>
      <c r="I411">
        <v>6.071E-2</v>
      </c>
      <c r="J411">
        <v>7.0629999999999998E-2</v>
      </c>
      <c r="K411" t="s">
        <v>2399</v>
      </c>
      <c r="L411" t="s">
        <v>285</v>
      </c>
      <c r="M411" t="s">
        <v>289</v>
      </c>
      <c r="N411" t="s">
        <v>767</v>
      </c>
      <c r="O411">
        <v>8.0649999999999999E-2</v>
      </c>
      <c r="P411">
        <v>9.0759999999999993E-2</v>
      </c>
    </row>
    <row r="412" spans="1:16">
      <c r="A412">
        <v>716140</v>
      </c>
      <c r="B412" t="s">
        <v>1130</v>
      </c>
      <c r="C412">
        <v>1.618E-2</v>
      </c>
      <c r="D412">
        <v>2.35E-2</v>
      </c>
      <c r="E412">
        <v>2.9929999999999998E-2</v>
      </c>
      <c r="F412">
        <v>3.4450000000000001E-2</v>
      </c>
      <c r="G412">
        <v>4.1149999999999999E-2</v>
      </c>
      <c r="H412">
        <v>5.0880000000000002E-2</v>
      </c>
      <c r="I412">
        <v>6.071E-2</v>
      </c>
      <c r="J412">
        <v>7.0629999999999998E-2</v>
      </c>
      <c r="K412" t="s">
        <v>2400</v>
      </c>
      <c r="L412" t="s">
        <v>285</v>
      </c>
      <c r="M412" t="s">
        <v>289</v>
      </c>
      <c r="N412" t="s">
        <v>769</v>
      </c>
      <c r="O412">
        <v>8.0649999999999999E-2</v>
      </c>
      <c r="P412">
        <v>9.0759999999999993E-2</v>
      </c>
    </row>
    <row r="413" spans="1:16">
      <c r="A413">
        <v>716141</v>
      </c>
      <c r="B413" t="s">
        <v>1131</v>
      </c>
      <c r="C413">
        <v>1.618E-2</v>
      </c>
      <c r="D413">
        <v>2.35E-2</v>
      </c>
      <c r="E413">
        <v>2.9929999999999998E-2</v>
      </c>
      <c r="F413">
        <v>3.4450000000000001E-2</v>
      </c>
      <c r="G413">
        <v>4.1149999999999999E-2</v>
      </c>
      <c r="H413">
        <v>5.0880000000000002E-2</v>
      </c>
      <c r="I413">
        <v>6.071E-2</v>
      </c>
      <c r="J413">
        <v>7.0629999999999998E-2</v>
      </c>
      <c r="K413" t="s">
        <v>2401</v>
      </c>
      <c r="L413" t="s">
        <v>285</v>
      </c>
      <c r="M413" t="s">
        <v>289</v>
      </c>
      <c r="N413" t="s">
        <v>771</v>
      </c>
      <c r="O413">
        <v>8.0649999999999999E-2</v>
      </c>
      <c r="P413">
        <v>9.0759999999999993E-2</v>
      </c>
    </row>
    <row r="414" spans="1:16">
      <c r="A414">
        <v>716142</v>
      </c>
      <c r="B414" t="s">
        <v>1132</v>
      </c>
      <c r="C414">
        <v>1.618E-2</v>
      </c>
      <c r="D414">
        <v>2.35E-2</v>
      </c>
      <c r="E414">
        <v>2.9929999999999998E-2</v>
      </c>
      <c r="F414">
        <v>3.4450000000000001E-2</v>
      </c>
      <c r="G414">
        <v>4.1149999999999999E-2</v>
      </c>
      <c r="H414">
        <v>5.0880000000000002E-2</v>
      </c>
      <c r="I414">
        <v>6.071E-2</v>
      </c>
      <c r="J414">
        <v>7.0629999999999998E-2</v>
      </c>
      <c r="K414" t="s">
        <v>2402</v>
      </c>
      <c r="L414" t="s">
        <v>285</v>
      </c>
      <c r="M414" t="s">
        <v>289</v>
      </c>
      <c r="N414" t="s">
        <v>773</v>
      </c>
      <c r="O414">
        <v>8.0649999999999999E-2</v>
      </c>
      <c r="P414">
        <v>9.0759999999999993E-2</v>
      </c>
    </row>
    <row r="415" spans="1:16">
      <c r="A415">
        <v>716143</v>
      </c>
      <c r="B415" t="s">
        <v>1133</v>
      </c>
      <c r="C415">
        <v>1.618E-2</v>
      </c>
      <c r="D415">
        <v>2.35E-2</v>
      </c>
      <c r="E415">
        <v>2.9929999999999998E-2</v>
      </c>
      <c r="F415">
        <v>3.4450000000000001E-2</v>
      </c>
      <c r="G415">
        <v>4.1149999999999999E-2</v>
      </c>
      <c r="H415">
        <v>5.0880000000000002E-2</v>
      </c>
      <c r="I415">
        <v>6.071E-2</v>
      </c>
      <c r="J415">
        <v>7.0629999999999998E-2</v>
      </c>
      <c r="K415" t="s">
        <v>2403</v>
      </c>
      <c r="L415" t="s">
        <v>285</v>
      </c>
      <c r="M415" t="s">
        <v>289</v>
      </c>
      <c r="N415" t="s">
        <v>775</v>
      </c>
      <c r="O415">
        <v>8.0649999999999999E-2</v>
      </c>
      <c r="P415">
        <v>9.0759999999999993E-2</v>
      </c>
    </row>
    <row r="416" spans="1:16">
      <c r="A416">
        <v>716144</v>
      </c>
      <c r="B416" t="s">
        <v>1134</v>
      </c>
      <c r="C416">
        <v>1.618E-2</v>
      </c>
      <c r="D416">
        <v>2.35E-2</v>
      </c>
      <c r="E416">
        <v>2.9929999999999998E-2</v>
      </c>
      <c r="F416">
        <v>3.4450000000000001E-2</v>
      </c>
      <c r="G416">
        <v>4.1149999999999999E-2</v>
      </c>
      <c r="H416">
        <v>5.0880000000000002E-2</v>
      </c>
      <c r="I416">
        <v>6.071E-2</v>
      </c>
      <c r="J416">
        <v>7.0629999999999998E-2</v>
      </c>
      <c r="K416" t="s">
        <v>2404</v>
      </c>
      <c r="L416" t="s">
        <v>285</v>
      </c>
      <c r="M416" t="s">
        <v>289</v>
      </c>
      <c r="N416" t="s">
        <v>777</v>
      </c>
      <c r="O416">
        <v>8.0649999999999999E-2</v>
      </c>
      <c r="P416">
        <v>9.0759999999999993E-2</v>
      </c>
    </row>
    <row r="417" spans="1:16">
      <c r="A417">
        <v>716160</v>
      </c>
      <c r="B417" t="s">
        <v>1135</v>
      </c>
      <c r="C417">
        <v>1.397E-2</v>
      </c>
      <c r="D417">
        <v>2.3879999999999998E-2</v>
      </c>
      <c r="E417">
        <v>3.517E-2</v>
      </c>
      <c r="F417">
        <v>4.7890000000000002E-2</v>
      </c>
      <c r="G417">
        <v>6.0749999999999998E-2</v>
      </c>
      <c r="H417">
        <v>7.3779999999999998E-2</v>
      </c>
      <c r="I417">
        <v>8.6959999999999996E-2</v>
      </c>
      <c r="J417">
        <v>0.10031</v>
      </c>
      <c r="K417" t="s">
        <v>2405</v>
      </c>
      <c r="L417" t="s">
        <v>285</v>
      </c>
      <c r="M417" t="s">
        <v>327</v>
      </c>
      <c r="N417" t="s">
        <v>657</v>
      </c>
      <c r="O417">
        <v>0.11382</v>
      </c>
      <c r="P417">
        <v>0.1275</v>
      </c>
    </row>
    <row r="418" spans="1:16">
      <c r="A418">
        <v>716161</v>
      </c>
      <c r="B418" t="s">
        <v>1136</v>
      </c>
      <c r="C418">
        <v>1.397E-2</v>
      </c>
      <c r="D418">
        <v>2.3879999999999998E-2</v>
      </c>
      <c r="E418">
        <v>3.517E-2</v>
      </c>
      <c r="F418">
        <v>4.7890000000000002E-2</v>
      </c>
      <c r="G418">
        <v>6.0749999999999998E-2</v>
      </c>
      <c r="H418">
        <v>7.3779999999999998E-2</v>
      </c>
      <c r="I418">
        <v>8.6959999999999996E-2</v>
      </c>
      <c r="J418">
        <v>0.10031</v>
      </c>
      <c r="K418" t="s">
        <v>2406</v>
      </c>
      <c r="L418" t="s">
        <v>285</v>
      </c>
      <c r="M418" t="s">
        <v>327</v>
      </c>
      <c r="N418" t="s">
        <v>659</v>
      </c>
      <c r="O418">
        <v>0.11382</v>
      </c>
      <c r="P418">
        <v>0.1275</v>
      </c>
    </row>
    <row r="419" spans="1:16">
      <c r="A419">
        <v>716162</v>
      </c>
      <c r="B419" t="s">
        <v>1137</v>
      </c>
      <c r="C419">
        <v>1.397E-2</v>
      </c>
      <c r="D419">
        <v>2.3879999999999998E-2</v>
      </c>
      <c r="E419">
        <v>3.517E-2</v>
      </c>
      <c r="F419">
        <v>4.7890000000000002E-2</v>
      </c>
      <c r="G419">
        <v>6.0749999999999998E-2</v>
      </c>
      <c r="H419">
        <v>7.3779999999999998E-2</v>
      </c>
      <c r="I419">
        <v>8.6959999999999996E-2</v>
      </c>
      <c r="J419">
        <v>0.10031</v>
      </c>
      <c r="K419" t="s">
        <v>2407</v>
      </c>
      <c r="L419" t="s">
        <v>285</v>
      </c>
      <c r="M419" t="s">
        <v>327</v>
      </c>
      <c r="N419" t="s">
        <v>661</v>
      </c>
      <c r="O419">
        <v>0.11382</v>
      </c>
      <c r="P419">
        <v>0.1275</v>
      </c>
    </row>
    <row r="420" spans="1:16">
      <c r="A420">
        <v>716163</v>
      </c>
      <c r="B420" t="s">
        <v>1138</v>
      </c>
      <c r="C420">
        <v>1.397E-2</v>
      </c>
      <c r="D420">
        <v>2.3879999999999998E-2</v>
      </c>
      <c r="E420">
        <v>3.517E-2</v>
      </c>
      <c r="F420">
        <v>4.7890000000000002E-2</v>
      </c>
      <c r="G420">
        <v>6.0749999999999998E-2</v>
      </c>
      <c r="H420">
        <v>7.3779999999999998E-2</v>
      </c>
      <c r="I420">
        <v>8.6959999999999996E-2</v>
      </c>
      <c r="J420">
        <v>0.10031</v>
      </c>
      <c r="K420" t="s">
        <v>2408</v>
      </c>
      <c r="L420" t="s">
        <v>285</v>
      </c>
      <c r="M420" t="s">
        <v>327</v>
      </c>
      <c r="N420" t="s">
        <v>663</v>
      </c>
      <c r="O420">
        <v>0.11382</v>
      </c>
      <c r="P420">
        <v>0.1275</v>
      </c>
    </row>
    <row r="421" spans="1:16">
      <c r="A421">
        <v>716164</v>
      </c>
      <c r="B421" t="s">
        <v>1139</v>
      </c>
      <c r="C421">
        <v>1.397E-2</v>
      </c>
      <c r="D421">
        <v>2.3879999999999998E-2</v>
      </c>
      <c r="E421">
        <v>3.517E-2</v>
      </c>
      <c r="F421">
        <v>4.7890000000000002E-2</v>
      </c>
      <c r="G421">
        <v>6.0749999999999998E-2</v>
      </c>
      <c r="H421">
        <v>7.3779999999999998E-2</v>
      </c>
      <c r="I421">
        <v>8.6959999999999996E-2</v>
      </c>
      <c r="J421">
        <v>0.10031</v>
      </c>
      <c r="K421" t="s">
        <v>2409</v>
      </c>
      <c r="L421" t="s">
        <v>285</v>
      </c>
      <c r="M421" t="s">
        <v>327</v>
      </c>
      <c r="N421" t="s">
        <v>665</v>
      </c>
      <c r="O421">
        <v>0.11382</v>
      </c>
      <c r="P421">
        <v>0.1275</v>
      </c>
    </row>
    <row r="422" spans="1:16">
      <c r="A422">
        <v>716165</v>
      </c>
      <c r="B422" t="s">
        <v>1140</v>
      </c>
      <c r="C422">
        <v>1.397E-2</v>
      </c>
      <c r="D422">
        <v>2.3879999999999998E-2</v>
      </c>
      <c r="E422">
        <v>3.517E-2</v>
      </c>
      <c r="F422">
        <v>4.7890000000000002E-2</v>
      </c>
      <c r="G422">
        <v>6.0749999999999998E-2</v>
      </c>
      <c r="H422">
        <v>7.3779999999999998E-2</v>
      </c>
      <c r="I422">
        <v>8.6959999999999996E-2</v>
      </c>
      <c r="J422">
        <v>0.10031</v>
      </c>
      <c r="K422" t="s">
        <v>2410</v>
      </c>
      <c r="L422" t="s">
        <v>285</v>
      </c>
      <c r="M422" t="s">
        <v>327</v>
      </c>
      <c r="N422" t="s">
        <v>667</v>
      </c>
      <c r="O422">
        <v>0.11382</v>
      </c>
      <c r="P422">
        <v>0.1275</v>
      </c>
    </row>
    <row r="423" spans="1:16">
      <c r="A423">
        <v>716166</v>
      </c>
      <c r="B423" t="s">
        <v>1141</v>
      </c>
      <c r="C423">
        <v>1.397E-2</v>
      </c>
      <c r="D423">
        <v>2.3879999999999998E-2</v>
      </c>
      <c r="E423">
        <v>3.517E-2</v>
      </c>
      <c r="F423">
        <v>4.7890000000000002E-2</v>
      </c>
      <c r="G423">
        <v>6.0749999999999998E-2</v>
      </c>
      <c r="H423">
        <v>7.3779999999999998E-2</v>
      </c>
      <c r="I423">
        <v>8.6959999999999996E-2</v>
      </c>
      <c r="J423">
        <v>0.10031</v>
      </c>
      <c r="K423" t="s">
        <v>2411</v>
      </c>
      <c r="L423" t="s">
        <v>285</v>
      </c>
      <c r="M423" t="s">
        <v>327</v>
      </c>
      <c r="N423" t="s">
        <v>669</v>
      </c>
      <c r="O423">
        <v>0.11382</v>
      </c>
      <c r="P423">
        <v>0.1275</v>
      </c>
    </row>
    <row r="424" spans="1:16">
      <c r="A424">
        <v>716167</v>
      </c>
      <c r="B424" t="s">
        <v>1142</v>
      </c>
      <c r="C424">
        <v>1.397E-2</v>
      </c>
      <c r="D424">
        <v>2.3879999999999998E-2</v>
      </c>
      <c r="E424">
        <v>3.517E-2</v>
      </c>
      <c r="F424">
        <v>4.7890000000000002E-2</v>
      </c>
      <c r="G424">
        <v>6.0749999999999998E-2</v>
      </c>
      <c r="H424">
        <v>7.3779999999999998E-2</v>
      </c>
      <c r="I424">
        <v>8.6959999999999996E-2</v>
      </c>
      <c r="J424">
        <v>0.10031</v>
      </c>
      <c r="K424" t="s">
        <v>2412</v>
      </c>
      <c r="L424" t="s">
        <v>285</v>
      </c>
      <c r="M424" t="s">
        <v>327</v>
      </c>
      <c r="N424" t="s">
        <v>671</v>
      </c>
      <c r="O424">
        <v>0.11382</v>
      </c>
      <c r="P424">
        <v>0.1275</v>
      </c>
    </row>
    <row r="425" spans="1:16">
      <c r="A425">
        <v>716168</v>
      </c>
      <c r="B425" t="s">
        <v>1143</v>
      </c>
      <c r="C425">
        <v>1.397E-2</v>
      </c>
      <c r="D425">
        <v>2.3879999999999998E-2</v>
      </c>
      <c r="E425">
        <v>3.517E-2</v>
      </c>
      <c r="F425">
        <v>4.7890000000000002E-2</v>
      </c>
      <c r="G425">
        <v>6.0749999999999998E-2</v>
      </c>
      <c r="H425">
        <v>7.3779999999999998E-2</v>
      </c>
      <c r="I425">
        <v>8.6959999999999996E-2</v>
      </c>
      <c r="J425">
        <v>0.10031</v>
      </c>
      <c r="K425" t="s">
        <v>2413</v>
      </c>
      <c r="L425" t="s">
        <v>285</v>
      </c>
      <c r="M425" t="s">
        <v>327</v>
      </c>
      <c r="N425" t="s">
        <v>673</v>
      </c>
      <c r="O425">
        <v>0.11382</v>
      </c>
      <c r="P425">
        <v>0.1275</v>
      </c>
    </row>
    <row r="426" spans="1:16">
      <c r="A426">
        <v>716169</v>
      </c>
      <c r="B426" t="s">
        <v>1144</v>
      </c>
      <c r="C426">
        <v>1.397E-2</v>
      </c>
      <c r="D426">
        <v>2.3879999999999998E-2</v>
      </c>
      <c r="E426">
        <v>3.517E-2</v>
      </c>
      <c r="F426">
        <v>4.7890000000000002E-2</v>
      </c>
      <c r="G426">
        <v>6.0749999999999998E-2</v>
      </c>
      <c r="H426">
        <v>7.3779999999999998E-2</v>
      </c>
      <c r="I426">
        <v>8.6959999999999996E-2</v>
      </c>
      <c r="J426">
        <v>0.10031</v>
      </c>
      <c r="K426" t="s">
        <v>2414</v>
      </c>
      <c r="L426" t="s">
        <v>285</v>
      </c>
      <c r="M426" t="s">
        <v>327</v>
      </c>
      <c r="N426" t="s">
        <v>675</v>
      </c>
      <c r="O426">
        <v>0.11382</v>
      </c>
      <c r="P426">
        <v>0.1275</v>
      </c>
    </row>
    <row r="427" spans="1:16">
      <c r="A427">
        <v>716170</v>
      </c>
      <c r="B427" t="s">
        <v>1145</v>
      </c>
      <c r="C427">
        <v>1.397E-2</v>
      </c>
      <c r="D427">
        <v>2.3879999999999998E-2</v>
      </c>
      <c r="E427">
        <v>3.517E-2</v>
      </c>
      <c r="F427">
        <v>4.7890000000000002E-2</v>
      </c>
      <c r="G427">
        <v>6.0749999999999998E-2</v>
      </c>
      <c r="H427">
        <v>7.3779999999999998E-2</v>
      </c>
      <c r="I427">
        <v>8.6959999999999996E-2</v>
      </c>
      <c r="J427">
        <v>0.10031</v>
      </c>
      <c r="K427" t="s">
        <v>2415</v>
      </c>
      <c r="L427" t="s">
        <v>285</v>
      </c>
      <c r="M427" t="s">
        <v>327</v>
      </c>
      <c r="N427" t="s">
        <v>677</v>
      </c>
      <c r="O427">
        <v>0.11382</v>
      </c>
      <c r="P427">
        <v>0.1275</v>
      </c>
    </row>
    <row r="428" spans="1:16">
      <c r="A428">
        <v>779640</v>
      </c>
      <c r="B428" t="s">
        <v>1146</v>
      </c>
      <c r="C428">
        <v>1.397E-2</v>
      </c>
      <c r="D428">
        <v>2.3879999999999998E-2</v>
      </c>
      <c r="E428">
        <v>3.517E-2</v>
      </c>
      <c r="F428">
        <v>4.7890000000000002E-2</v>
      </c>
      <c r="G428">
        <v>6.0749999999999998E-2</v>
      </c>
      <c r="H428">
        <v>7.3779999999999998E-2</v>
      </c>
      <c r="I428">
        <v>8.6959999999999996E-2</v>
      </c>
      <c r="J428">
        <v>0.10031</v>
      </c>
      <c r="K428" t="s">
        <v>2416</v>
      </c>
      <c r="L428" t="s">
        <v>285</v>
      </c>
      <c r="M428" t="s">
        <v>327</v>
      </c>
      <c r="N428" t="s">
        <v>679</v>
      </c>
      <c r="O428">
        <v>0.11382</v>
      </c>
      <c r="P428">
        <v>0.1275</v>
      </c>
    </row>
    <row r="429" spans="1:16">
      <c r="A429">
        <v>644188</v>
      </c>
      <c r="B429" t="s">
        <v>1147</v>
      </c>
      <c r="C429">
        <v>1.397E-2</v>
      </c>
      <c r="D429">
        <v>2.3879999999999998E-2</v>
      </c>
      <c r="E429">
        <v>3.517E-2</v>
      </c>
      <c r="F429">
        <v>4.7890000000000002E-2</v>
      </c>
      <c r="G429">
        <v>6.0749999999999998E-2</v>
      </c>
      <c r="H429">
        <v>7.3779999999999998E-2</v>
      </c>
      <c r="I429">
        <v>8.6959999999999996E-2</v>
      </c>
      <c r="J429">
        <v>0.10031</v>
      </c>
      <c r="K429" t="s">
        <v>2417</v>
      </c>
      <c r="L429" t="s">
        <v>285</v>
      </c>
      <c r="M429" t="s">
        <v>327</v>
      </c>
      <c r="N429" t="s">
        <v>681</v>
      </c>
      <c r="O429">
        <v>0.11382</v>
      </c>
      <c r="P429">
        <v>0.1275</v>
      </c>
    </row>
    <row r="430" spans="1:16">
      <c r="A430">
        <v>644189</v>
      </c>
      <c r="B430" t="s">
        <v>1148</v>
      </c>
      <c r="C430">
        <v>1.397E-2</v>
      </c>
      <c r="D430">
        <v>2.3879999999999998E-2</v>
      </c>
      <c r="E430">
        <v>3.517E-2</v>
      </c>
      <c r="F430">
        <v>4.7890000000000002E-2</v>
      </c>
      <c r="G430">
        <v>6.0749999999999998E-2</v>
      </c>
      <c r="H430">
        <v>7.3779999999999998E-2</v>
      </c>
      <c r="I430">
        <v>8.6959999999999996E-2</v>
      </c>
      <c r="J430">
        <v>0.10031</v>
      </c>
      <c r="K430" t="s">
        <v>2418</v>
      </c>
      <c r="L430" t="s">
        <v>285</v>
      </c>
      <c r="M430" t="s">
        <v>327</v>
      </c>
      <c r="N430" t="s">
        <v>683</v>
      </c>
      <c r="O430">
        <v>0.11382</v>
      </c>
      <c r="P430">
        <v>0.1275</v>
      </c>
    </row>
    <row r="431" spans="1:16">
      <c r="A431">
        <v>760895</v>
      </c>
      <c r="B431" t="s">
        <v>1149</v>
      </c>
      <c r="C431">
        <v>1.397E-2</v>
      </c>
      <c r="D431">
        <v>2.3879999999999998E-2</v>
      </c>
      <c r="E431">
        <v>3.517E-2</v>
      </c>
      <c r="F431">
        <v>4.7890000000000002E-2</v>
      </c>
      <c r="G431">
        <v>6.0749999999999998E-2</v>
      </c>
      <c r="H431">
        <v>7.3779999999999998E-2</v>
      </c>
      <c r="I431">
        <v>8.6959999999999996E-2</v>
      </c>
      <c r="J431">
        <v>0.10031</v>
      </c>
      <c r="K431" t="s">
        <v>2419</v>
      </c>
      <c r="L431" t="s">
        <v>285</v>
      </c>
      <c r="M431" t="s">
        <v>327</v>
      </c>
      <c r="N431" t="s">
        <v>685</v>
      </c>
      <c r="O431">
        <v>0.11382</v>
      </c>
      <c r="P431">
        <v>0.1275</v>
      </c>
    </row>
    <row r="432" spans="1:16">
      <c r="A432">
        <v>716195</v>
      </c>
      <c r="B432" t="s">
        <v>1150</v>
      </c>
      <c r="C432">
        <v>1.618E-2</v>
      </c>
      <c r="D432">
        <v>2.35E-2</v>
      </c>
      <c r="E432">
        <v>2.9929999999999998E-2</v>
      </c>
      <c r="F432">
        <v>3.4450000000000001E-2</v>
      </c>
      <c r="G432">
        <v>4.1149999999999999E-2</v>
      </c>
      <c r="H432">
        <v>5.0880000000000002E-2</v>
      </c>
      <c r="I432">
        <v>6.071E-2</v>
      </c>
      <c r="J432">
        <v>7.0629999999999998E-2</v>
      </c>
      <c r="K432" t="s">
        <v>2420</v>
      </c>
      <c r="L432" t="s">
        <v>285</v>
      </c>
      <c r="M432" t="s">
        <v>327</v>
      </c>
      <c r="N432" t="s">
        <v>687</v>
      </c>
      <c r="O432">
        <v>8.0649999999999999E-2</v>
      </c>
      <c r="P432">
        <v>9.0759999999999993E-2</v>
      </c>
    </row>
    <row r="433" spans="1:16">
      <c r="A433">
        <v>716196</v>
      </c>
      <c r="B433" t="s">
        <v>1151</v>
      </c>
      <c r="C433">
        <v>1.618E-2</v>
      </c>
      <c r="D433">
        <v>2.35E-2</v>
      </c>
      <c r="E433">
        <v>2.9929999999999998E-2</v>
      </c>
      <c r="F433">
        <v>3.4450000000000001E-2</v>
      </c>
      <c r="G433">
        <v>4.1149999999999999E-2</v>
      </c>
      <c r="H433">
        <v>5.0880000000000002E-2</v>
      </c>
      <c r="I433">
        <v>6.071E-2</v>
      </c>
      <c r="J433">
        <v>7.0629999999999998E-2</v>
      </c>
      <c r="K433" t="s">
        <v>2421</v>
      </c>
      <c r="L433" t="s">
        <v>285</v>
      </c>
      <c r="M433" t="s">
        <v>327</v>
      </c>
      <c r="N433" t="s">
        <v>689</v>
      </c>
      <c r="O433">
        <v>8.0649999999999999E-2</v>
      </c>
      <c r="P433">
        <v>9.0759999999999993E-2</v>
      </c>
    </row>
    <row r="434" spans="1:16">
      <c r="A434">
        <v>716197</v>
      </c>
      <c r="B434" t="s">
        <v>1152</v>
      </c>
      <c r="C434">
        <v>1.618E-2</v>
      </c>
      <c r="D434">
        <v>2.35E-2</v>
      </c>
      <c r="E434">
        <v>2.9929999999999998E-2</v>
      </c>
      <c r="F434">
        <v>3.4450000000000001E-2</v>
      </c>
      <c r="G434">
        <v>4.1149999999999999E-2</v>
      </c>
      <c r="H434">
        <v>5.0880000000000002E-2</v>
      </c>
      <c r="I434">
        <v>6.071E-2</v>
      </c>
      <c r="J434">
        <v>7.0629999999999998E-2</v>
      </c>
      <c r="K434" t="s">
        <v>2422</v>
      </c>
      <c r="L434" t="s">
        <v>285</v>
      </c>
      <c r="M434" t="s">
        <v>327</v>
      </c>
      <c r="N434" t="s">
        <v>691</v>
      </c>
      <c r="O434">
        <v>8.0649999999999999E-2</v>
      </c>
      <c r="P434">
        <v>9.0759999999999993E-2</v>
      </c>
    </row>
    <row r="435" spans="1:16">
      <c r="A435">
        <v>716198</v>
      </c>
      <c r="B435" t="s">
        <v>1153</v>
      </c>
      <c r="C435">
        <v>1.618E-2</v>
      </c>
      <c r="D435">
        <v>2.35E-2</v>
      </c>
      <c r="E435">
        <v>2.9929999999999998E-2</v>
      </c>
      <c r="F435">
        <v>3.4450000000000001E-2</v>
      </c>
      <c r="G435">
        <v>4.1149999999999999E-2</v>
      </c>
      <c r="H435">
        <v>5.0880000000000002E-2</v>
      </c>
      <c r="I435">
        <v>6.071E-2</v>
      </c>
      <c r="J435">
        <v>7.0629999999999998E-2</v>
      </c>
      <c r="K435" t="s">
        <v>2423</v>
      </c>
      <c r="L435" t="s">
        <v>285</v>
      </c>
      <c r="M435" t="s">
        <v>327</v>
      </c>
      <c r="N435" t="s">
        <v>693</v>
      </c>
      <c r="O435">
        <v>8.0649999999999999E-2</v>
      </c>
      <c r="P435">
        <v>9.0759999999999993E-2</v>
      </c>
    </row>
    <row r="436" spans="1:16">
      <c r="A436">
        <v>716199</v>
      </c>
      <c r="B436" t="s">
        <v>1154</v>
      </c>
      <c r="C436">
        <v>1.618E-2</v>
      </c>
      <c r="D436">
        <v>2.35E-2</v>
      </c>
      <c r="E436">
        <v>2.9929999999999998E-2</v>
      </c>
      <c r="F436">
        <v>3.4450000000000001E-2</v>
      </c>
      <c r="G436">
        <v>4.1149999999999999E-2</v>
      </c>
      <c r="H436">
        <v>5.0880000000000002E-2</v>
      </c>
      <c r="I436">
        <v>6.071E-2</v>
      </c>
      <c r="J436">
        <v>7.0629999999999998E-2</v>
      </c>
      <c r="K436" t="s">
        <v>2424</v>
      </c>
      <c r="L436" t="s">
        <v>285</v>
      </c>
      <c r="M436" t="s">
        <v>327</v>
      </c>
      <c r="N436" t="s">
        <v>695</v>
      </c>
      <c r="O436">
        <v>8.0649999999999999E-2</v>
      </c>
      <c r="P436">
        <v>9.0759999999999993E-2</v>
      </c>
    </row>
    <row r="437" spans="1:16">
      <c r="A437">
        <v>716200</v>
      </c>
      <c r="B437" t="s">
        <v>1155</v>
      </c>
      <c r="C437">
        <v>1.618E-2</v>
      </c>
      <c r="D437">
        <v>2.35E-2</v>
      </c>
      <c r="E437">
        <v>2.9929999999999998E-2</v>
      </c>
      <c r="F437">
        <v>3.4450000000000001E-2</v>
      </c>
      <c r="G437">
        <v>4.1149999999999999E-2</v>
      </c>
      <c r="H437">
        <v>5.0880000000000002E-2</v>
      </c>
      <c r="I437">
        <v>6.071E-2</v>
      </c>
      <c r="J437">
        <v>7.0629999999999998E-2</v>
      </c>
      <c r="K437" t="s">
        <v>2425</v>
      </c>
      <c r="L437" t="s">
        <v>285</v>
      </c>
      <c r="M437" t="s">
        <v>327</v>
      </c>
      <c r="N437" t="s">
        <v>697</v>
      </c>
      <c r="O437">
        <v>8.0649999999999999E-2</v>
      </c>
      <c r="P437">
        <v>9.0759999999999993E-2</v>
      </c>
    </row>
    <row r="438" spans="1:16">
      <c r="A438">
        <v>716201</v>
      </c>
      <c r="B438" t="s">
        <v>1156</v>
      </c>
      <c r="C438">
        <v>1.618E-2</v>
      </c>
      <c r="D438">
        <v>2.35E-2</v>
      </c>
      <c r="E438">
        <v>2.9929999999999998E-2</v>
      </c>
      <c r="F438">
        <v>3.4450000000000001E-2</v>
      </c>
      <c r="G438">
        <v>4.1149999999999999E-2</v>
      </c>
      <c r="H438">
        <v>5.0880000000000002E-2</v>
      </c>
      <c r="I438">
        <v>6.071E-2</v>
      </c>
      <c r="J438">
        <v>7.0629999999999998E-2</v>
      </c>
      <c r="K438" t="s">
        <v>2426</v>
      </c>
      <c r="L438" t="s">
        <v>285</v>
      </c>
      <c r="M438" t="s">
        <v>327</v>
      </c>
      <c r="N438" t="s">
        <v>699</v>
      </c>
      <c r="O438">
        <v>8.0649999999999999E-2</v>
      </c>
      <c r="P438">
        <v>9.0759999999999993E-2</v>
      </c>
    </row>
    <row r="439" spans="1:16">
      <c r="A439">
        <v>716202</v>
      </c>
      <c r="B439" t="s">
        <v>1157</v>
      </c>
      <c r="C439">
        <v>1.618E-2</v>
      </c>
      <c r="D439">
        <v>2.35E-2</v>
      </c>
      <c r="E439">
        <v>2.9929999999999998E-2</v>
      </c>
      <c r="F439">
        <v>3.4450000000000001E-2</v>
      </c>
      <c r="G439">
        <v>4.1149999999999999E-2</v>
      </c>
      <c r="H439">
        <v>5.0880000000000002E-2</v>
      </c>
      <c r="I439">
        <v>6.071E-2</v>
      </c>
      <c r="J439">
        <v>7.0629999999999998E-2</v>
      </c>
      <c r="K439" t="s">
        <v>2427</v>
      </c>
      <c r="L439" t="s">
        <v>285</v>
      </c>
      <c r="M439" t="s">
        <v>327</v>
      </c>
      <c r="N439" t="s">
        <v>701</v>
      </c>
      <c r="O439">
        <v>8.0649999999999999E-2</v>
      </c>
      <c r="P439">
        <v>9.0759999999999993E-2</v>
      </c>
    </row>
    <row r="440" spans="1:16">
      <c r="A440">
        <v>716203</v>
      </c>
      <c r="B440" t="s">
        <v>1158</v>
      </c>
      <c r="C440">
        <v>1.618E-2</v>
      </c>
      <c r="D440">
        <v>2.35E-2</v>
      </c>
      <c r="E440">
        <v>2.9929999999999998E-2</v>
      </c>
      <c r="F440">
        <v>3.4450000000000001E-2</v>
      </c>
      <c r="G440">
        <v>4.1149999999999999E-2</v>
      </c>
      <c r="H440">
        <v>5.0880000000000002E-2</v>
      </c>
      <c r="I440">
        <v>6.071E-2</v>
      </c>
      <c r="J440">
        <v>7.0629999999999998E-2</v>
      </c>
      <c r="K440" t="s">
        <v>2428</v>
      </c>
      <c r="L440" t="s">
        <v>285</v>
      </c>
      <c r="M440" t="s">
        <v>327</v>
      </c>
      <c r="N440" t="s">
        <v>703</v>
      </c>
      <c r="O440">
        <v>8.0649999999999999E-2</v>
      </c>
      <c r="P440">
        <v>9.0759999999999993E-2</v>
      </c>
    </row>
    <row r="441" spans="1:16">
      <c r="A441">
        <v>716204</v>
      </c>
      <c r="B441" t="s">
        <v>1159</v>
      </c>
      <c r="C441">
        <v>1.618E-2</v>
      </c>
      <c r="D441">
        <v>2.35E-2</v>
      </c>
      <c r="E441">
        <v>2.9929999999999998E-2</v>
      </c>
      <c r="F441">
        <v>3.4450000000000001E-2</v>
      </c>
      <c r="G441">
        <v>4.1149999999999999E-2</v>
      </c>
      <c r="H441">
        <v>5.0880000000000002E-2</v>
      </c>
      <c r="I441">
        <v>6.071E-2</v>
      </c>
      <c r="J441">
        <v>7.0629999999999998E-2</v>
      </c>
      <c r="K441" t="s">
        <v>2429</v>
      </c>
      <c r="L441" t="s">
        <v>285</v>
      </c>
      <c r="M441" t="s">
        <v>327</v>
      </c>
      <c r="N441" t="s">
        <v>705</v>
      </c>
      <c r="O441">
        <v>8.0649999999999999E-2</v>
      </c>
      <c r="P441">
        <v>9.0759999999999993E-2</v>
      </c>
    </row>
    <row r="442" spans="1:16">
      <c r="A442">
        <v>716205</v>
      </c>
      <c r="B442" t="s">
        <v>1160</v>
      </c>
      <c r="C442">
        <v>1.618E-2</v>
      </c>
      <c r="D442">
        <v>2.35E-2</v>
      </c>
      <c r="E442">
        <v>2.9929999999999998E-2</v>
      </c>
      <c r="F442">
        <v>3.4450000000000001E-2</v>
      </c>
      <c r="G442">
        <v>4.1149999999999999E-2</v>
      </c>
      <c r="H442">
        <v>5.0880000000000002E-2</v>
      </c>
      <c r="I442">
        <v>6.071E-2</v>
      </c>
      <c r="J442">
        <v>7.0629999999999998E-2</v>
      </c>
      <c r="K442" t="s">
        <v>2430</v>
      </c>
      <c r="L442" t="s">
        <v>285</v>
      </c>
      <c r="M442" t="s">
        <v>327</v>
      </c>
      <c r="N442" t="s">
        <v>707</v>
      </c>
      <c r="O442">
        <v>8.0649999999999999E-2</v>
      </c>
      <c r="P442">
        <v>9.0759999999999993E-2</v>
      </c>
    </row>
    <row r="443" spans="1:16">
      <c r="A443">
        <v>716206</v>
      </c>
      <c r="B443" t="s">
        <v>1161</v>
      </c>
      <c r="C443">
        <v>1.618E-2</v>
      </c>
      <c r="D443">
        <v>2.35E-2</v>
      </c>
      <c r="E443">
        <v>2.9929999999999998E-2</v>
      </c>
      <c r="F443">
        <v>3.4450000000000001E-2</v>
      </c>
      <c r="G443">
        <v>4.1149999999999999E-2</v>
      </c>
      <c r="H443">
        <v>5.0880000000000002E-2</v>
      </c>
      <c r="I443">
        <v>6.071E-2</v>
      </c>
      <c r="J443">
        <v>7.0629999999999998E-2</v>
      </c>
      <c r="K443" t="s">
        <v>2431</v>
      </c>
      <c r="L443" t="s">
        <v>285</v>
      </c>
      <c r="M443" t="s">
        <v>327</v>
      </c>
      <c r="N443" t="s">
        <v>709</v>
      </c>
      <c r="O443">
        <v>8.0649999999999999E-2</v>
      </c>
      <c r="P443">
        <v>9.0759999999999993E-2</v>
      </c>
    </row>
    <row r="444" spans="1:16">
      <c r="A444">
        <v>716207</v>
      </c>
      <c r="B444" t="s">
        <v>1162</v>
      </c>
      <c r="C444">
        <v>1.618E-2</v>
      </c>
      <c r="D444">
        <v>2.35E-2</v>
      </c>
      <c r="E444">
        <v>2.9929999999999998E-2</v>
      </c>
      <c r="F444">
        <v>3.4450000000000001E-2</v>
      </c>
      <c r="G444">
        <v>4.1149999999999999E-2</v>
      </c>
      <c r="H444">
        <v>5.0880000000000002E-2</v>
      </c>
      <c r="I444">
        <v>6.071E-2</v>
      </c>
      <c r="J444">
        <v>7.0629999999999998E-2</v>
      </c>
      <c r="K444" t="s">
        <v>2432</v>
      </c>
      <c r="L444" t="s">
        <v>285</v>
      </c>
      <c r="M444" t="s">
        <v>327</v>
      </c>
      <c r="N444" t="s">
        <v>711</v>
      </c>
      <c r="O444">
        <v>8.0649999999999999E-2</v>
      </c>
      <c r="P444">
        <v>9.0759999999999993E-2</v>
      </c>
    </row>
    <row r="445" spans="1:16">
      <c r="A445">
        <v>716208</v>
      </c>
      <c r="B445" t="s">
        <v>1163</v>
      </c>
      <c r="C445">
        <v>1.618E-2</v>
      </c>
      <c r="D445">
        <v>2.35E-2</v>
      </c>
      <c r="E445">
        <v>2.9929999999999998E-2</v>
      </c>
      <c r="F445">
        <v>3.4450000000000001E-2</v>
      </c>
      <c r="G445">
        <v>4.1149999999999999E-2</v>
      </c>
      <c r="H445">
        <v>5.0880000000000002E-2</v>
      </c>
      <c r="I445">
        <v>6.071E-2</v>
      </c>
      <c r="J445">
        <v>7.0629999999999998E-2</v>
      </c>
      <c r="K445" t="s">
        <v>2433</v>
      </c>
      <c r="L445" t="s">
        <v>285</v>
      </c>
      <c r="M445" t="s">
        <v>327</v>
      </c>
      <c r="N445" t="s">
        <v>713</v>
      </c>
      <c r="O445">
        <v>8.0649999999999999E-2</v>
      </c>
      <c r="P445">
        <v>9.0759999999999993E-2</v>
      </c>
    </row>
    <row r="446" spans="1:16">
      <c r="A446">
        <v>716209</v>
      </c>
      <c r="B446" t="s">
        <v>1164</v>
      </c>
      <c r="C446">
        <v>1.618E-2</v>
      </c>
      <c r="D446">
        <v>2.35E-2</v>
      </c>
      <c r="E446">
        <v>2.9929999999999998E-2</v>
      </c>
      <c r="F446">
        <v>3.4450000000000001E-2</v>
      </c>
      <c r="G446">
        <v>4.1149999999999999E-2</v>
      </c>
      <c r="H446">
        <v>5.0880000000000002E-2</v>
      </c>
      <c r="I446">
        <v>6.071E-2</v>
      </c>
      <c r="J446">
        <v>7.0629999999999998E-2</v>
      </c>
      <c r="K446" t="s">
        <v>2434</v>
      </c>
      <c r="L446" t="s">
        <v>285</v>
      </c>
      <c r="M446" t="s">
        <v>327</v>
      </c>
      <c r="N446" t="s">
        <v>715</v>
      </c>
      <c r="O446">
        <v>8.0649999999999999E-2</v>
      </c>
      <c r="P446">
        <v>9.0759999999999993E-2</v>
      </c>
    </row>
    <row r="447" spans="1:16">
      <c r="A447">
        <v>716171</v>
      </c>
      <c r="B447" t="s">
        <v>1165</v>
      </c>
      <c r="C447">
        <v>1.618E-2</v>
      </c>
      <c r="D447">
        <v>2.35E-2</v>
      </c>
      <c r="E447">
        <v>2.9929999999999998E-2</v>
      </c>
      <c r="F447">
        <v>3.4450000000000001E-2</v>
      </c>
      <c r="G447">
        <v>4.1149999999999999E-2</v>
      </c>
      <c r="H447">
        <v>5.0880000000000002E-2</v>
      </c>
      <c r="I447">
        <v>6.071E-2</v>
      </c>
      <c r="J447">
        <v>7.0629999999999998E-2</v>
      </c>
      <c r="K447" t="s">
        <v>2435</v>
      </c>
      <c r="L447" t="s">
        <v>285</v>
      </c>
      <c r="M447" t="s">
        <v>327</v>
      </c>
      <c r="N447" t="s">
        <v>717</v>
      </c>
      <c r="O447">
        <v>8.0649999999999999E-2</v>
      </c>
      <c r="P447">
        <v>9.0759999999999993E-2</v>
      </c>
    </row>
    <row r="448" spans="1:16">
      <c r="A448">
        <v>716172</v>
      </c>
      <c r="B448" t="s">
        <v>1166</v>
      </c>
      <c r="C448">
        <v>1.618E-2</v>
      </c>
      <c r="D448">
        <v>2.35E-2</v>
      </c>
      <c r="E448">
        <v>2.9929999999999998E-2</v>
      </c>
      <c r="F448">
        <v>3.4450000000000001E-2</v>
      </c>
      <c r="G448">
        <v>4.1149999999999999E-2</v>
      </c>
      <c r="H448">
        <v>5.0880000000000002E-2</v>
      </c>
      <c r="I448">
        <v>6.071E-2</v>
      </c>
      <c r="J448">
        <v>7.0629999999999998E-2</v>
      </c>
      <c r="K448" t="s">
        <v>2436</v>
      </c>
      <c r="L448" t="s">
        <v>285</v>
      </c>
      <c r="M448" t="s">
        <v>327</v>
      </c>
      <c r="N448" t="s">
        <v>719</v>
      </c>
      <c r="O448">
        <v>8.0649999999999999E-2</v>
      </c>
      <c r="P448">
        <v>9.0759999999999993E-2</v>
      </c>
    </row>
    <row r="449" spans="1:16">
      <c r="A449">
        <v>716173</v>
      </c>
      <c r="B449" t="s">
        <v>1167</v>
      </c>
      <c r="C449">
        <v>1.618E-2</v>
      </c>
      <c r="D449">
        <v>2.35E-2</v>
      </c>
      <c r="E449">
        <v>2.9929999999999998E-2</v>
      </c>
      <c r="F449">
        <v>3.4450000000000001E-2</v>
      </c>
      <c r="G449">
        <v>4.1149999999999999E-2</v>
      </c>
      <c r="H449">
        <v>5.0880000000000002E-2</v>
      </c>
      <c r="I449">
        <v>6.071E-2</v>
      </c>
      <c r="J449">
        <v>7.0629999999999998E-2</v>
      </c>
      <c r="K449" t="s">
        <v>2437</v>
      </c>
      <c r="L449" t="s">
        <v>285</v>
      </c>
      <c r="M449" t="s">
        <v>327</v>
      </c>
      <c r="N449" t="s">
        <v>721</v>
      </c>
      <c r="O449">
        <v>8.0649999999999999E-2</v>
      </c>
      <c r="P449">
        <v>9.0759999999999993E-2</v>
      </c>
    </row>
    <row r="450" spans="1:16">
      <c r="A450">
        <v>716174</v>
      </c>
      <c r="B450" t="s">
        <v>1168</v>
      </c>
      <c r="C450">
        <v>1.618E-2</v>
      </c>
      <c r="D450">
        <v>2.35E-2</v>
      </c>
      <c r="E450">
        <v>2.9929999999999998E-2</v>
      </c>
      <c r="F450">
        <v>3.4450000000000001E-2</v>
      </c>
      <c r="G450">
        <v>4.1149999999999999E-2</v>
      </c>
      <c r="H450">
        <v>5.0880000000000002E-2</v>
      </c>
      <c r="I450">
        <v>6.071E-2</v>
      </c>
      <c r="J450">
        <v>7.0629999999999998E-2</v>
      </c>
      <c r="K450" t="s">
        <v>2438</v>
      </c>
      <c r="L450" t="s">
        <v>285</v>
      </c>
      <c r="M450" t="s">
        <v>327</v>
      </c>
      <c r="N450" t="s">
        <v>723</v>
      </c>
      <c r="O450">
        <v>8.0649999999999999E-2</v>
      </c>
      <c r="P450">
        <v>9.0759999999999993E-2</v>
      </c>
    </row>
    <row r="451" spans="1:16">
      <c r="A451">
        <v>716175</v>
      </c>
      <c r="B451" t="s">
        <v>1169</v>
      </c>
      <c r="C451">
        <v>1.618E-2</v>
      </c>
      <c r="D451">
        <v>2.35E-2</v>
      </c>
      <c r="E451">
        <v>2.9929999999999998E-2</v>
      </c>
      <c r="F451">
        <v>3.4450000000000001E-2</v>
      </c>
      <c r="G451">
        <v>4.1149999999999999E-2</v>
      </c>
      <c r="H451">
        <v>5.0880000000000002E-2</v>
      </c>
      <c r="I451">
        <v>6.071E-2</v>
      </c>
      <c r="J451">
        <v>7.0629999999999998E-2</v>
      </c>
      <c r="K451" t="s">
        <v>2439</v>
      </c>
      <c r="L451" t="s">
        <v>285</v>
      </c>
      <c r="M451" t="s">
        <v>327</v>
      </c>
      <c r="N451" t="s">
        <v>725</v>
      </c>
      <c r="O451">
        <v>8.0649999999999999E-2</v>
      </c>
      <c r="P451">
        <v>9.0759999999999993E-2</v>
      </c>
    </row>
    <row r="452" spans="1:16">
      <c r="A452">
        <v>760897</v>
      </c>
      <c r="B452" t="s">
        <v>1170</v>
      </c>
      <c r="C452">
        <v>1.618E-2</v>
      </c>
      <c r="D452">
        <v>2.35E-2</v>
      </c>
      <c r="E452">
        <v>2.9929999999999998E-2</v>
      </c>
      <c r="F452">
        <v>3.4450000000000001E-2</v>
      </c>
      <c r="G452">
        <v>4.1149999999999999E-2</v>
      </c>
      <c r="H452">
        <v>5.0880000000000002E-2</v>
      </c>
      <c r="I452">
        <v>6.071E-2</v>
      </c>
      <c r="J452">
        <v>7.0629999999999998E-2</v>
      </c>
      <c r="K452" t="s">
        <v>2440</v>
      </c>
      <c r="L452" t="s">
        <v>285</v>
      </c>
      <c r="M452" t="s">
        <v>327</v>
      </c>
      <c r="N452" t="s">
        <v>727</v>
      </c>
      <c r="O452">
        <v>8.0649999999999999E-2</v>
      </c>
      <c r="P452">
        <v>9.0759999999999993E-2</v>
      </c>
    </row>
    <row r="453" spans="1:16">
      <c r="A453">
        <v>656094</v>
      </c>
      <c r="B453" t="s">
        <v>1171</v>
      </c>
      <c r="C453">
        <v>1.618E-2</v>
      </c>
      <c r="D453">
        <v>2.35E-2</v>
      </c>
      <c r="E453">
        <v>2.9929999999999998E-2</v>
      </c>
      <c r="F453">
        <v>3.4450000000000001E-2</v>
      </c>
      <c r="G453">
        <v>4.1149999999999999E-2</v>
      </c>
      <c r="H453">
        <v>5.0880000000000002E-2</v>
      </c>
      <c r="I453">
        <v>6.071E-2</v>
      </c>
      <c r="J453">
        <v>7.0629999999999998E-2</v>
      </c>
      <c r="K453" t="s">
        <v>2441</v>
      </c>
      <c r="L453" t="s">
        <v>285</v>
      </c>
      <c r="M453" t="s">
        <v>327</v>
      </c>
      <c r="N453" t="s">
        <v>729</v>
      </c>
      <c r="O453">
        <v>8.0649999999999999E-2</v>
      </c>
      <c r="P453">
        <v>9.0759999999999993E-2</v>
      </c>
    </row>
    <row r="454" spans="1:16">
      <c r="A454">
        <v>644190</v>
      </c>
      <c r="B454" t="s">
        <v>1172</v>
      </c>
      <c r="C454">
        <v>1.618E-2</v>
      </c>
      <c r="D454">
        <v>2.35E-2</v>
      </c>
      <c r="E454">
        <v>2.9929999999999998E-2</v>
      </c>
      <c r="F454">
        <v>3.4450000000000001E-2</v>
      </c>
      <c r="G454">
        <v>4.1149999999999999E-2</v>
      </c>
      <c r="H454">
        <v>5.0880000000000002E-2</v>
      </c>
      <c r="I454">
        <v>6.071E-2</v>
      </c>
      <c r="J454">
        <v>7.0629999999999998E-2</v>
      </c>
      <c r="K454" t="s">
        <v>2442</v>
      </c>
      <c r="L454" t="s">
        <v>285</v>
      </c>
      <c r="M454" t="s">
        <v>327</v>
      </c>
      <c r="N454" t="s">
        <v>731</v>
      </c>
      <c r="O454">
        <v>8.0649999999999999E-2</v>
      </c>
      <c r="P454">
        <v>9.0759999999999993E-2</v>
      </c>
    </row>
    <row r="455" spans="1:16">
      <c r="A455">
        <v>656092</v>
      </c>
      <c r="B455" t="s">
        <v>1173</v>
      </c>
      <c r="C455">
        <v>1.618E-2</v>
      </c>
      <c r="D455">
        <v>2.35E-2</v>
      </c>
      <c r="E455">
        <v>2.9929999999999998E-2</v>
      </c>
      <c r="F455">
        <v>3.4450000000000001E-2</v>
      </c>
      <c r="G455">
        <v>4.1149999999999999E-2</v>
      </c>
      <c r="H455">
        <v>5.0880000000000002E-2</v>
      </c>
      <c r="I455">
        <v>6.071E-2</v>
      </c>
      <c r="J455">
        <v>7.0629999999999998E-2</v>
      </c>
      <c r="K455" t="s">
        <v>2443</v>
      </c>
      <c r="L455" t="s">
        <v>285</v>
      </c>
      <c r="M455" t="s">
        <v>327</v>
      </c>
      <c r="N455" t="s">
        <v>733</v>
      </c>
      <c r="O455">
        <v>8.0649999999999999E-2</v>
      </c>
      <c r="P455">
        <v>9.0759999999999993E-2</v>
      </c>
    </row>
    <row r="456" spans="1:16">
      <c r="A456">
        <v>656095</v>
      </c>
      <c r="B456" t="s">
        <v>1174</v>
      </c>
      <c r="C456">
        <v>1.618E-2</v>
      </c>
      <c r="D456">
        <v>2.35E-2</v>
      </c>
      <c r="E456">
        <v>2.9929999999999998E-2</v>
      </c>
      <c r="F456">
        <v>3.4450000000000001E-2</v>
      </c>
      <c r="G456">
        <v>4.1149999999999999E-2</v>
      </c>
      <c r="H456">
        <v>5.0880000000000002E-2</v>
      </c>
      <c r="I456">
        <v>6.071E-2</v>
      </c>
      <c r="J456">
        <v>7.0629999999999998E-2</v>
      </c>
      <c r="K456" t="s">
        <v>2444</v>
      </c>
      <c r="L456" t="s">
        <v>285</v>
      </c>
      <c r="M456" t="s">
        <v>327</v>
      </c>
      <c r="N456" t="s">
        <v>735</v>
      </c>
      <c r="O456">
        <v>8.0649999999999999E-2</v>
      </c>
      <c r="P456">
        <v>9.0759999999999993E-2</v>
      </c>
    </row>
    <row r="457" spans="1:16">
      <c r="A457">
        <v>644191</v>
      </c>
      <c r="B457" t="s">
        <v>1175</v>
      </c>
      <c r="C457">
        <v>1.618E-2</v>
      </c>
      <c r="D457">
        <v>2.35E-2</v>
      </c>
      <c r="E457">
        <v>2.9929999999999998E-2</v>
      </c>
      <c r="F457">
        <v>3.4450000000000001E-2</v>
      </c>
      <c r="G457">
        <v>4.1149999999999999E-2</v>
      </c>
      <c r="H457">
        <v>5.0880000000000002E-2</v>
      </c>
      <c r="I457">
        <v>6.071E-2</v>
      </c>
      <c r="J457">
        <v>7.0629999999999998E-2</v>
      </c>
      <c r="K457" t="s">
        <v>2445</v>
      </c>
      <c r="L457" t="s">
        <v>285</v>
      </c>
      <c r="M457" t="s">
        <v>327</v>
      </c>
      <c r="N457" t="s">
        <v>737</v>
      </c>
      <c r="O457">
        <v>8.0649999999999999E-2</v>
      </c>
      <c r="P457">
        <v>9.0759999999999993E-2</v>
      </c>
    </row>
    <row r="458" spans="1:16">
      <c r="A458">
        <v>656093</v>
      </c>
      <c r="B458" t="s">
        <v>1176</v>
      </c>
      <c r="C458">
        <v>1.618E-2</v>
      </c>
      <c r="D458">
        <v>2.35E-2</v>
      </c>
      <c r="E458">
        <v>2.9929999999999998E-2</v>
      </c>
      <c r="F458">
        <v>3.4450000000000001E-2</v>
      </c>
      <c r="G458">
        <v>4.1149999999999999E-2</v>
      </c>
      <c r="H458">
        <v>5.0880000000000002E-2</v>
      </c>
      <c r="I458">
        <v>6.071E-2</v>
      </c>
      <c r="J458">
        <v>7.0629999999999998E-2</v>
      </c>
      <c r="K458" t="s">
        <v>2446</v>
      </c>
      <c r="L458" t="s">
        <v>285</v>
      </c>
      <c r="M458" t="s">
        <v>327</v>
      </c>
      <c r="N458" t="s">
        <v>739</v>
      </c>
      <c r="O458">
        <v>8.0649999999999999E-2</v>
      </c>
      <c r="P458">
        <v>9.0759999999999993E-2</v>
      </c>
    </row>
    <row r="459" spans="1:16">
      <c r="A459">
        <v>716176</v>
      </c>
      <c r="B459" t="s">
        <v>1177</v>
      </c>
      <c r="C459">
        <v>1.618E-2</v>
      </c>
      <c r="D459">
        <v>2.35E-2</v>
      </c>
      <c r="E459">
        <v>2.9929999999999998E-2</v>
      </c>
      <c r="F459">
        <v>3.4450000000000001E-2</v>
      </c>
      <c r="G459">
        <v>4.1149999999999999E-2</v>
      </c>
      <c r="H459">
        <v>5.0880000000000002E-2</v>
      </c>
      <c r="I459">
        <v>6.071E-2</v>
      </c>
      <c r="J459">
        <v>7.0629999999999998E-2</v>
      </c>
      <c r="K459" t="s">
        <v>2447</v>
      </c>
      <c r="L459" t="s">
        <v>285</v>
      </c>
      <c r="M459" t="s">
        <v>327</v>
      </c>
      <c r="N459" t="s">
        <v>741</v>
      </c>
      <c r="O459">
        <v>8.0649999999999999E-2</v>
      </c>
      <c r="P459">
        <v>9.0759999999999993E-2</v>
      </c>
    </row>
    <row r="460" spans="1:16">
      <c r="A460">
        <v>716177</v>
      </c>
      <c r="B460" t="s">
        <v>1178</v>
      </c>
      <c r="C460">
        <v>1.618E-2</v>
      </c>
      <c r="D460">
        <v>2.35E-2</v>
      </c>
      <c r="E460">
        <v>2.9929999999999998E-2</v>
      </c>
      <c r="F460">
        <v>3.4450000000000001E-2</v>
      </c>
      <c r="G460">
        <v>4.1149999999999999E-2</v>
      </c>
      <c r="H460">
        <v>5.0880000000000002E-2</v>
      </c>
      <c r="I460">
        <v>6.071E-2</v>
      </c>
      <c r="J460">
        <v>7.0629999999999998E-2</v>
      </c>
      <c r="K460" t="s">
        <v>2448</v>
      </c>
      <c r="L460" t="s">
        <v>285</v>
      </c>
      <c r="M460" t="s">
        <v>327</v>
      </c>
      <c r="N460" t="s">
        <v>743</v>
      </c>
      <c r="O460">
        <v>8.0649999999999999E-2</v>
      </c>
      <c r="P460">
        <v>9.0759999999999993E-2</v>
      </c>
    </row>
    <row r="461" spans="1:16">
      <c r="A461">
        <v>716178</v>
      </c>
      <c r="B461" t="s">
        <v>1179</v>
      </c>
      <c r="C461">
        <v>1.618E-2</v>
      </c>
      <c r="D461">
        <v>2.35E-2</v>
      </c>
      <c r="E461">
        <v>2.9929999999999998E-2</v>
      </c>
      <c r="F461">
        <v>3.4450000000000001E-2</v>
      </c>
      <c r="G461">
        <v>4.1149999999999999E-2</v>
      </c>
      <c r="H461">
        <v>5.0880000000000002E-2</v>
      </c>
      <c r="I461">
        <v>6.071E-2</v>
      </c>
      <c r="J461">
        <v>7.0629999999999998E-2</v>
      </c>
      <c r="K461" t="s">
        <v>2449</v>
      </c>
      <c r="L461" t="s">
        <v>285</v>
      </c>
      <c r="M461" t="s">
        <v>327</v>
      </c>
      <c r="N461" t="s">
        <v>745</v>
      </c>
      <c r="O461">
        <v>8.0649999999999999E-2</v>
      </c>
      <c r="P461">
        <v>9.0759999999999993E-2</v>
      </c>
    </row>
    <row r="462" spans="1:16">
      <c r="A462">
        <v>716179</v>
      </c>
      <c r="B462" t="s">
        <v>1180</v>
      </c>
      <c r="C462">
        <v>1.618E-2</v>
      </c>
      <c r="D462">
        <v>2.35E-2</v>
      </c>
      <c r="E462">
        <v>2.9929999999999998E-2</v>
      </c>
      <c r="F462">
        <v>3.4450000000000001E-2</v>
      </c>
      <c r="G462">
        <v>4.1149999999999999E-2</v>
      </c>
      <c r="H462">
        <v>5.0880000000000002E-2</v>
      </c>
      <c r="I462">
        <v>6.071E-2</v>
      </c>
      <c r="J462">
        <v>7.0629999999999998E-2</v>
      </c>
      <c r="K462" t="s">
        <v>2450</v>
      </c>
      <c r="L462" t="s">
        <v>285</v>
      </c>
      <c r="M462" t="s">
        <v>327</v>
      </c>
      <c r="N462" t="s">
        <v>747</v>
      </c>
      <c r="O462">
        <v>8.0649999999999999E-2</v>
      </c>
      <c r="P462">
        <v>9.0759999999999993E-2</v>
      </c>
    </row>
    <row r="463" spans="1:16">
      <c r="A463">
        <v>716180</v>
      </c>
      <c r="B463" t="s">
        <v>1181</v>
      </c>
      <c r="C463">
        <v>1.618E-2</v>
      </c>
      <c r="D463">
        <v>2.35E-2</v>
      </c>
      <c r="E463">
        <v>2.9929999999999998E-2</v>
      </c>
      <c r="F463">
        <v>3.4450000000000001E-2</v>
      </c>
      <c r="G463">
        <v>4.1149999999999999E-2</v>
      </c>
      <c r="H463">
        <v>5.0880000000000002E-2</v>
      </c>
      <c r="I463">
        <v>6.071E-2</v>
      </c>
      <c r="J463">
        <v>7.0629999999999998E-2</v>
      </c>
      <c r="K463" t="s">
        <v>2451</v>
      </c>
      <c r="L463" t="s">
        <v>285</v>
      </c>
      <c r="M463" t="s">
        <v>327</v>
      </c>
      <c r="N463" t="s">
        <v>749</v>
      </c>
      <c r="O463">
        <v>8.0649999999999999E-2</v>
      </c>
      <c r="P463">
        <v>9.0759999999999993E-2</v>
      </c>
    </row>
    <row r="464" spans="1:16">
      <c r="A464">
        <v>716181</v>
      </c>
      <c r="B464" t="s">
        <v>1182</v>
      </c>
      <c r="C464">
        <v>1.618E-2</v>
      </c>
      <c r="D464">
        <v>2.35E-2</v>
      </c>
      <c r="E464">
        <v>2.9929999999999998E-2</v>
      </c>
      <c r="F464">
        <v>3.4450000000000001E-2</v>
      </c>
      <c r="G464">
        <v>4.1149999999999999E-2</v>
      </c>
      <c r="H464">
        <v>5.0880000000000002E-2</v>
      </c>
      <c r="I464">
        <v>6.071E-2</v>
      </c>
      <c r="J464">
        <v>7.0629999999999998E-2</v>
      </c>
      <c r="K464" t="s">
        <v>2452</v>
      </c>
      <c r="L464" t="s">
        <v>285</v>
      </c>
      <c r="M464" t="s">
        <v>327</v>
      </c>
      <c r="N464" t="s">
        <v>751</v>
      </c>
      <c r="O464">
        <v>8.0649999999999999E-2</v>
      </c>
      <c r="P464">
        <v>9.0759999999999993E-2</v>
      </c>
    </row>
    <row r="465" spans="1:16">
      <c r="A465">
        <v>716182</v>
      </c>
      <c r="B465" t="s">
        <v>1183</v>
      </c>
      <c r="C465">
        <v>1.618E-2</v>
      </c>
      <c r="D465">
        <v>2.35E-2</v>
      </c>
      <c r="E465">
        <v>2.9929999999999998E-2</v>
      </c>
      <c r="F465">
        <v>3.4450000000000001E-2</v>
      </c>
      <c r="G465">
        <v>4.1149999999999999E-2</v>
      </c>
      <c r="H465">
        <v>5.0880000000000002E-2</v>
      </c>
      <c r="I465">
        <v>6.071E-2</v>
      </c>
      <c r="J465">
        <v>7.0629999999999998E-2</v>
      </c>
      <c r="K465" t="s">
        <v>2453</v>
      </c>
      <c r="L465" t="s">
        <v>285</v>
      </c>
      <c r="M465" t="s">
        <v>327</v>
      </c>
      <c r="N465" t="s">
        <v>753</v>
      </c>
      <c r="O465">
        <v>8.0649999999999999E-2</v>
      </c>
      <c r="P465">
        <v>9.0759999999999993E-2</v>
      </c>
    </row>
    <row r="466" spans="1:16">
      <c r="A466">
        <v>716183</v>
      </c>
      <c r="B466" t="s">
        <v>1184</v>
      </c>
      <c r="C466">
        <v>1.618E-2</v>
      </c>
      <c r="D466">
        <v>2.35E-2</v>
      </c>
      <c r="E466">
        <v>2.9929999999999998E-2</v>
      </c>
      <c r="F466">
        <v>3.4450000000000001E-2</v>
      </c>
      <c r="G466">
        <v>4.1149999999999999E-2</v>
      </c>
      <c r="H466">
        <v>5.0880000000000002E-2</v>
      </c>
      <c r="I466">
        <v>6.071E-2</v>
      </c>
      <c r="J466">
        <v>7.0629999999999998E-2</v>
      </c>
      <c r="K466" t="s">
        <v>2454</v>
      </c>
      <c r="L466" t="s">
        <v>285</v>
      </c>
      <c r="M466" t="s">
        <v>327</v>
      </c>
      <c r="N466" t="s">
        <v>755</v>
      </c>
      <c r="O466">
        <v>8.0649999999999999E-2</v>
      </c>
      <c r="P466">
        <v>9.0759999999999993E-2</v>
      </c>
    </row>
    <row r="467" spans="1:16">
      <c r="A467">
        <v>716184</v>
      </c>
      <c r="B467" t="s">
        <v>1185</v>
      </c>
      <c r="C467">
        <v>1.618E-2</v>
      </c>
      <c r="D467">
        <v>2.35E-2</v>
      </c>
      <c r="E467">
        <v>2.9929999999999998E-2</v>
      </c>
      <c r="F467">
        <v>3.4450000000000001E-2</v>
      </c>
      <c r="G467">
        <v>4.1149999999999999E-2</v>
      </c>
      <c r="H467">
        <v>5.0880000000000002E-2</v>
      </c>
      <c r="I467">
        <v>6.071E-2</v>
      </c>
      <c r="J467">
        <v>7.0629999999999998E-2</v>
      </c>
      <c r="K467" t="s">
        <v>2455</v>
      </c>
      <c r="L467" t="s">
        <v>285</v>
      </c>
      <c r="M467" t="s">
        <v>327</v>
      </c>
      <c r="N467" t="s">
        <v>757</v>
      </c>
      <c r="O467">
        <v>8.0649999999999999E-2</v>
      </c>
      <c r="P467">
        <v>9.0759999999999993E-2</v>
      </c>
    </row>
    <row r="468" spans="1:16">
      <c r="A468">
        <v>716185</v>
      </c>
      <c r="B468" t="s">
        <v>1186</v>
      </c>
      <c r="C468">
        <v>1.618E-2</v>
      </c>
      <c r="D468">
        <v>2.35E-2</v>
      </c>
      <c r="E468">
        <v>2.9929999999999998E-2</v>
      </c>
      <c r="F468">
        <v>3.4450000000000001E-2</v>
      </c>
      <c r="G468">
        <v>4.1149999999999999E-2</v>
      </c>
      <c r="H468">
        <v>5.0880000000000002E-2</v>
      </c>
      <c r="I468">
        <v>6.071E-2</v>
      </c>
      <c r="J468">
        <v>7.0629999999999998E-2</v>
      </c>
      <c r="K468" t="s">
        <v>2456</v>
      </c>
      <c r="L468" t="s">
        <v>285</v>
      </c>
      <c r="M468" t="s">
        <v>327</v>
      </c>
      <c r="N468" t="s">
        <v>759</v>
      </c>
      <c r="O468">
        <v>8.0649999999999999E-2</v>
      </c>
      <c r="P468">
        <v>9.0759999999999993E-2</v>
      </c>
    </row>
    <row r="469" spans="1:16">
      <c r="A469">
        <v>716186</v>
      </c>
      <c r="B469" t="s">
        <v>1187</v>
      </c>
      <c r="C469">
        <v>1.618E-2</v>
      </c>
      <c r="D469">
        <v>2.35E-2</v>
      </c>
      <c r="E469">
        <v>2.9929999999999998E-2</v>
      </c>
      <c r="F469">
        <v>3.4450000000000001E-2</v>
      </c>
      <c r="G469">
        <v>4.1149999999999999E-2</v>
      </c>
      <c r="H469">
        <v>5.0880000000000002E-2</v>
      </c>
      <c r="I469">
        <v>6.071E-2</v>
      </c>
      <c r="J469">
        <v>7.0629999999999998E-2</v>
      </c>
      <c r="K469" t="s">
        <v>2457</v>
      </c>
      <c r="L469" t="s">
        <v>285</v>
      </c>
      <c r="M469" t="s">
        <v>327</v>
      </c>
      <c r="N469" t="s">
        <v>761</v>
      </c>
      <c r="O469">
        <v>8.0649999999999999E-2</v>
      </c>
      <c r="P469">
        <v>9.0759999999999993E-2</v>
      </c>
    </row>
    <row r="470" spans="1:16">
      <c r="A470">
        <v>716187</v>
      </c>
      <c r="B470" t="s">
        <v>1188</v>
      </c>
      <c r="C470">
        <v>1.618E-2</v>
      </c>
      <c r="D470">
        <v>2.35E-2</v>
      </c>
      <c r="E470">
        <v>2.9929999999999998E-2</v>
      </c>
      <c r="F470">
        <v>3.4450000000000001E-2</v>
      </c>
      <c r="G470">
        <v>4.1149999999999999E-2</v>
      </c>
      <c r="H470">
        <v>5.0880000000000002E-2</v>
      </c>
      <c r="I470">
        <v>6.071E-2</v>
      </c>
      <c r="J470">
        <v>7.0629999999999998E-2</v>
      </c>
      <c r="K470" t="s">
        <v>2458</v>
      </c>
      <c r="L470" t="s">
        <v>285</v>
      </c>
      <c r="M470" t="s">
        <v>327</v>
      </c>
      <c r="N470" t="s">
        <v>763</v>
      </c>
      <c r="O470">
        <v>8.0649999999999999E-2</v>
      </c>
      <c r="P470">
        <v>9.0759999999999993E-2</v>
      </c>
    </row>
    <row r="471" spans="1:16">
      <c r="A471">
        <v>716188</v>
      </c>
      <c r="B471" t="s">
        <v>1189</v>
      </c>
      <c r="C471">
        <v>1.618E-2</v>
      </c>
      <c r="D471">
        <v>2.35E-2</v>
      </c>
      <c r="E471">
        <v>2.9929999999999998E-2</v>
      </c>
      <c r="F471">
        <v>3.4450000000000001E-2</v>
      </c>
      <c r="G471">
        <v>4.1149999999999999E-2</v>
      </c>
      <c r="H471">
        <v>5.0880000000000002E-2</v>
      </c>
      <c r="I471">
        <v>6.071E-2</v>
      </c>
      <c r="J471">
        <v>7.0629999999999998E-2</v>
      </c>
      <c r="K471" t="s">
        <v>2459</v>
      </c>
      <c r="L471" t="s">
        <v>285</v>
      </c>
      <c r="M471" t="s">
        <v>327</v>
      </c>
      <c r="N471" t="s">
        <v>765</v>
      </c>
      <c r="O471">
        <v>8.0649999999999999E-2</v>
      </c>
      <c r="P471">
        <v>9.0759999999999993E-2</v>
      </c>
    </row>
    <row r="472" spans="1:16">
      <c r="A472">
        <v>716189</v>
      </c>
      <c r="B472" t="s">
        <v>1190</v>
      </c>
      <c r="C472">
        <v>1.618E-2</v>
      </c>
      <c r="D472">
        <v>2.35E-2</v>
      </c>
      <c r="E472">
        <v>2.9929999999999998E-2</v>
      </c>
      <c r="F472">
        <v>3.4450000000000001E-2</v>
      </c>
      <c r="G472">
        <v>4.1149999999999999E-2</v>
      </c>
      <c r="H472">
        <v>5.0880000000000002E-2</v>
      </c>
      <c r="I472">
        <v>6.071E-2</v>
      </c>
      <c r="J472">
        <v>7.0629999999999998E-2</v>
      </c>
      <c r="K472" t="s">
        <v>2460</v>
      </c>
      <c r="L472" t="s">
        <v>285</v>
      </c>
      <c r="M472" t="s">
        <v>327</v>
      </c>
      <c r="N472" t="s">
        <v>767</v>
      </c>
      <c r="O472">
        <v>8.0649999999999999E-2</v>
      </c>
      <c r="P472">
        <v>9.0759999999999993E-2</v>
      </c>
    </row>
    <row r="473" spans="1:16">
      <c r="A473">
        <v>716190</v>
      </c>
      <c r="B473" t="s">
        <v>1191</v>
      </c>
      <c r="C473">
        <v>1.618E-2</v>
      </c>
      <c r="D473">
        <v>2.35E-2</v>
      </c>
      <c r="E473">
        <v>2.9929999999999998E-2</v>
      </c>
      <c r="F473">
        <v>3.4450000000000001E-2</v>
      </c>
      <c r="G473">
        <v>4.1149999999999999E-2</v>
      </c>
      <c r="H473">
        <v>5.0880000000000002E-2</v>
      </c>
      <c r="I473">
        <v>6.071E-2</v>
      </c>
      <c r="J473">
        <v>7.0629999999999998E-2</v>
      </c>
      <c r="K473" t="s">
        <v>2461</v>
      </c>
      <c r="L473" t="s">
        <v>285</v>
      </c>
      <c r="M473" t="s">
        <v>327</v>
      </c>
      <c r="N473" t="s">
        <v>769</v>
      </c>
      <c r="O473">
        <v>8.0649999999999999E-2</v>
      </c>
      <c r="P473">
        <v>9.0759999999999993E-2</v>
      </c>
    </row>
    <row r="474" spans="1:16">
      <c r="A474">
        <v>716191</v>
      </c>
      <c r="B474" t="s">
        <v>1192</v>
      </c>
      <c r="C474">
        <v>1.618E-2</v>
      </c>
      <c r="D474">
        <v>2.35E-2</v>
      </c>
      <c r="E474">
        <v>2.9929999999999998E-2</v>
      </c>
      <c r="F474">
        <v>3.4450000000000001E-2</v>
      </c>
      <c r="G474">
        <v>4.1149999999999999E-2</v>
      </c>
      <c r="H474">
        <v>5.0880000000000002E-2</v>
      </c>
      <c r="I474">
        <v>6.071E-2</v>
      </c>
      <c r="J474">
        <v>7.0629999999999998E-2</v>
      </c>
      <c r="K474" t="s">
        <v>2462</v>
      </c>
      <c r="L474" t="s">
        <v>285</v>
      </c>
      <c r="M474" t="s">
        <v>327</v>
      </c>
      <c r="N474" t="s">
        <v>771</v>
      </c>
      <c r="O474">
        <v>8.0649999999999999E-2</v>
      </c>
      <c r="P474">
        <v>9.0759999999999993E-2</v>
      </c>
    </row>
    <row r="475" spans="1:16">
      <c r="A475">
        <v>716192</v>
      </c>
      <c r="B475" t="s">
        <v>1193</v>
      </c>
      <c r="C475">
        <v>1.618E-2</v>
      </c>
      <c r="D475">
        <v>2.35E-2</v>
      </c>
      <c r="E475">
        <v>2.9929999999999998E-2</v>
      </c>
      <c r="F475">
        <v>3.4450000000000001E-2</v>
      </c>
      <c r="G475">
        <v>4.1149999999999999E-2</v>
      </c>
      <c r="H475">
        <v>5.0880000000000002E-2</v>
      </c>
      <c r="I475">
        <v>6.071E-2</v>
      </c>
      <c r="J475">
        <v>7.0629999999999998E-2</v>
      </c>
      <c r="K475" t="s">
        <v>2463</v>
      </c>
      <c r="L475" t="s">
        <v>285</v>
      </c>
      <c r="M475" t="s">
        <v>327</v>
      </c>
      <c r="N475" t="s">
        <v>773</v>
      </c>
      <c r="O475">
        <v>8.0649999999999999E-2</v>
      </c>
      <c r="P475">
        <v>9.0759999999999993E-2</v>
      </c>
    </row>
    <row r="476" spans="1:16">
      <c r="A476">
        <v>716193</v>
      </c>
      <c r="B476" t="s">
        <v>1194</v>
      </c>
      <c r="C476">
        <v>1.618E-2</v>
      </c>
      <c r="D476">
        <v>2.35E-2</v>
      </c>
      <c r="E476">
        <v>2.9929999999999998E-2</v>
      </c>
      <c r="F476">
        <v>3.4450000000000001E-2</v>
      </c>
      <c r="G476">
        <v>4.1149999999999999E-2</v>
      </c>
      <c r="H476">
        <v>5.0880000000000002E-2</v>
      </c>
      <c r="I476">
        <v>6.071E-2</v>
      </c>
      <c r="J476">
        <v>7.0629999999999998E-2</v>
      </c>
      <c r="K476" t="s">
        <v>2464</v>
      </c>
      <c r="L476" t="s">
        <v>285</v>
      </c>
      <c r="M476" t="s">
        <v>327</v>
      </c>
      <c r="N476" t="s">
        <v>775</v>
      </c>
      <c r="O476">
        <v>8.0649999999999999E-2</v>
      </c>
      <c r="P476">
        <v>9.0759999999999993E-2</v>
      </c>
    </row>
    <row r="477" spans="1:16">
      <c r="A477">
        <v>716194</v>
      </c>
      <c r="B477" t="s">
        <v>1195</v>
      </c>
      <c r="C477">
        <v>1.618E-2</v>
      </c>
      <c r="D477">
        <v>2.35E-2</v>
      </c>
      <c r="E477">
        <v>2.9929999999999998E-2</v>
      </c>
      <c r="F477">
        <v>3.4450000000000001E-2</v>
      </c>
      <c r="G477">
        <v>4.1149999999999999E-2</v>
      </c>
      <c r="H477">
        <v>5.0880000000000002E-2</v>
      </c>
      <c r="I477">
        <v>6.071E-2</v>
      </c>
      <c r="J477">
        <v>7.0629999999999998E-2</v>
      </c>
      <c r="K477" t="s">
        <v>2465</v>
      </c>
      <c r="L477" t="s">
        <v>285</v>
      </c>
      <c r="M477" t="s">
        <v>327</v>
      </c>
      <c r="N477" t="s">
        <v>777</v>
      </c>
      <c r="O477">
        <v>8.0649999999999999E-2</v>
      </c>
      <c r="P477">
        <v>9.0759999999999993E-2</v>
      </c>
    </row>
    <row r="478" spans="1:16">
      <c r="A478">
        <v>716210</v>
      </c>
      <c r="B478" t="s">
        <v>1196</v>
      </c>
      <c r="C478">
        <v>1.397E-2</v>
      </c>
      <c r="D478">
        <v>2.3879999999999998E-2</v>
      </c>
      <c r="E478">
        <v>3.517E-2</v>
      </c>
      <c r="F478">
        <v>4.7890000000000002E-2</v>
      </c>
      <c r="G478">
        <v>6.0749999999999998E-2</v>
      </c>
      <c r="H478">
        <v>7.3779999999999998E-2</v>
      </c>
      <c r="I478">
        <v>8.6959999999999996E-2</v>
      </c>
      <c r="J478">
        <v>0.10031</v>
      </c>
      <c r="K478" t="s">
        <v>2466</v>
      </c>
      <c r="L478" t="s">
        <v>285</v>
      </c>
      <c r="M478" t="s">
        <v>1197</v>
      </c>
      <c r="N478" t="s">
        <v>657</v>
      </c>
      <c r="O478">
        <v>0.11382</v>
      </c>
      <c r="P478">
        <v>0.1275</v>
      </c>
    </row>
    <row r="479" spans="1:16">
      <c r="A479">
        <v>716211</v>
      </c>
      <c r="B479" t="s">
        <v>1198</v>
      </c>
      <c r="C479">
        <v>1.397E-2</v>
      </c>
      <c r="D479">
        <v>2.3879999999999998E-2</v>
      </c>
      <c r="E479">
        <v>3.517E-2</v>
      </c>
      <c r="F479">
        <v>4.7890000000000002E-2</v>
      </c>
      <c r="G479">
        <v>6.0749999999999998E-2</v>
      </c>
      <c r="H479">
        <v>7.3779999999999998E-2</v>
      </c>
      <c r="I479">
        <v>8.6959999999999996E-2</v>
      </c>
      <c r="J479">
        <v>0.10031</v>
      </c>
      <c r="K479" t="s">
        <v>2467</v>
      </c>
      <c r="L479" t="s">
        <v>285</v>
      </c>
      <c r="M479" t="s">
        <v>1197</v>
      </c>
      <c r="N479" t="s">
        <v>659</v>
      </c>
      <c r="O479">
        <v>0.11382</v>
      </c>
      <c r="P479">
        <v>0.1275</v>
      </c>
    </row>
    <row r="480" spans="1:16">
      <c r="A480">
        <v>716212</v>
      </c>
      <c r="B480" t="s">
        <v>1199</v>
      </c>
      <c r="C480">
        <v>1.397E-2</v>
      </c>
      <c r="D480">
        <v>2.3879999999999998E-2</v>
      </c>
      <c r="E480">
        <v>3.517E-2</v>
      </c>
      <c r="F480">
        <v>4.7890000000000002E-2</v>
      </c>
      <c r="G480">
        <v>6.0749999999999998E-2</v>
      </c>
      <c r="H480">
        <v>7.3779999999999998E-2</v>
      </c>
      <c r="I480">
        <v>8.6959999999999996E-2</v>
      </c>
      <c r="J480">
        <v>0.10031</v>
      </c>
      <c r="K480" t="s">
        <v>2468</v>
      </c>
      <c r="L480" t="s">
        <v>285</v>
      </c>
      <c r="M480" t="s">
        <v>1197</v>
      </c>
      <c r="N480" t="s">
        <v>661</v>
      </c>
      <c r="O480">
        <v>0.11382</v>
      </c>
      <c r="P480">
        <v>0.1275</v>
      </c>
    </row>
    <row r="481" spans="1:16">
      <c r="A481">
        <v>716213</v>
      </c>
      <c r="B481" t="s">
        <v>1200</v>
      </c>
      <c r="C481">
        <v>1.397E-2</v>
      </c>
      <c r="D481">
        <v>2.3879999999999998E-2</v>
      </c>
      <c r="E481">
        <v>3.517E-2</v>
      </c>
      <c r="F481">
        <v>4.7890000000000002E-2</v>
      </c>
      <c r="G481">
        <v>6.0749999999999998E-2</v>
      </c>
      <c r="H481">
        <v>7.3779999999999998E-2</v>
      </c>
      <c r="I481">
        <v>8.6959999999999996E-2</v>
      </c>
      <c r="J481">
        <v>0.10031</v>
      </c>
      <c r="K481" t="s">
        <v>2469</v>
      </c>
      <c r="L481" t="s">
        <v>285</v>
      </c>
      <c r="M481" t="s">
        <v>1197</v>
      </c>
      <c r="N481" t="s">
        <v>663</v>
      </c>
      <c r="O481">
        <v>0.11382</v>
      </c>
      <c r="P481">
        <v>0.1275</v>
      </c>
    </row>
    <row r="482" spans="1:16">
      <c r="A482">
        <v>716214</v>
      </c>
      <c r="B482" t="s">
        <v>1201</v>
      </c>
      <c r="C482">
        <v>1.397E-2</v>
      </c>
      <c r="D482">
        <v>2.3879999999999998E-2</v>
      </c>
      <c r="E482">
        <v>3.517E-2</v>
      </c>
      <c r="F482">
        <v>4.7890000000000002E-2</v>
      </c>
      <c r="G482">
        <v>6.0749999999999998E-2</v>
      </c>
      <c r="H482">
        <v>7.3779999999999998E-2</v>
      </c>
      <c r="I482">
        <v>8.6959999999999996E-2</v>
      </c>
      <c r="J482">
        <v>0.10031</v>
      </c>
      <c r="K482" t="s">
        <v>2470</v>
      </c>
      <c r="L482" t="s">
        <v>285</v>
      </c>
      <c r="M482" t="s">
        <v>1197</v>
      </c>
      <c r="N482" t="s">
        <v>665</v>
      </c>
      <c r="O482">
        <v>0.11382</v>
      </c>
      <c r="P482">
        <v>0.1275</v>
      </c>
    </row>
    <row r="483" spans="1:16">
      <c r="A483">
        <v>716215</v>
      </c>
      <c r="B483" t="s">
        <v>1202</v>
      </c>
      <c r="C483">
        <v>1.397E-2</v>
      </c>
      <c r="D483">
        <v>2.3879999999999998E-2</v>
      </c>
      <c r="E483">
        <v>3.517E-2</v>
      </c>
      <c r="F483">
        <v>4.7890000000000002E-2</v>
      </c>
      <c r="G483">
        <v>6.0749999999999998E-2</v>
      </c>
      <c r="H483">
        <v>7.3779999999999998E-2</v>
      </c>
      <c r="I483">
        <v>8.6959999999999996E-2</v>
      </c>
      <c r="J483">
        <v>0.10031</v>
      </c>
      <c r="K483" t="s">
        <v>2471</v>
      </c>
      <c r="L483" t="s">
        <v>285</v>
      </c>
      <c r="M483" t="s">
        <v>1197</v>
      </c>
      <c r="N483" t="s">
        <v>667</v>
      </c>
      <c r="O483">
        <v>0.11382</v>
      </c>
      <c r="P483">
        <v>0.1275</v>
      </c>
    </row>
    <row r="484" spans="1:16">
      <c r="A484">
        <v>716216</v>
      </c>
      <c r="B484" t="s">
        <v>1203</v>
      </c>
      <c r="C484">
        <v>1.397E-2</v>
      </c>
      <c r="D484">
        <v>2.3879999999999998E-2</v>
      </c>
      <c r="E484">
        <v>3.517E-2</v>
      </c>
      <c r="F484">
        <v>4.7890000000000002E-2</v>
      </c>
      <c r="G484">
        <v>6.0749999999999998E-2</v>
      </c>
      <c r="H484">
        <v>7.3779999999999998E-2</v>
      </c>
      <c r="I484">
        <v>8.6959999999999996E-2</v>
      </c>
      <c r="J484">
        <v>0.10031</v>
      </c>
      <c r="K484" t="s">
        <v>2472</v>
      </c>
      <c r="L484" t="s">
        <v>285</v>
      </c>
      <c r="M484" t="s">
        <v>1197</v>
      </c>
      <c r="N484" t="s">
        <v>669</v>
      </c>
      <c r="O484">
        <v>0.11382</v>
      </c>
      <c r="P484">
        <v>0.1275</v>
      </c>
    </row>
    <row r="485" spans="1:16">
      <c r="A485">
        <v>716217</v>
      </c>
      <c r="B485" t="s">
        <v>1204</v>
      </c>
      <c r="C485">
        <v>1.397E-2</v>
      </c>
      <c r="D485">
        <v>2.3879999999999998E-2</v>
      </c>
      <c r="E485">
        <v>3.517E-2</v>
      </c>
      <c r="F485">
        <v>4.7890000000000002E-2</v>
      </c>
      <c r="G485">
        <v>6.0749999999999998E-2</v>
      </c>
      <c r="H485">
        <v>7.3779999999999998E-2</v>
      </c>
      <c r="I485">
        <v>8.6959999999999996E-2</v>
      </c>
      <c r="J485">
        <v>0.10031</v>
      </c>
      <c r="K485" t="s">
        <v>2473</v>
      </c>
      <c r="L485" t="s">
        <v>285</v>
      </c>
      <c r="M485" t="s">
        <v>1197</v>
      </c>
      <c r="N485" t="s">
        <v>671</v>
      </c>
      <c r="O485">
        <v>0.11382</v>
      </c>
      <c r="P485">
        <v>0.1275</v>
      </c>
    </row>
    <row r="486" spans="1:16">
      <c r="A486">
        <v>716218</v>
      </c>
      <c r="B486" t="s">
        <v>1205</v>
      </c>
      <c r="C486">
        <v>1.397E-2</v>
      </c>
      <c r="D486">
        <v>2.3879999999999998E-2</v>
      </c>
      <c r="E486">
        <v>3.517E-2</v>
      </c>
      <c r="F486">
        <v>4.7890000000000002E-2</v>
      </c>
      <c r="G486">
        <v>6.0749999999999998E-2</v>
      </c>
      <c r="H486">
        <v>7.3779999999999998E-2</v>
      </c>
      <c r="I486">
        <v>8.6959999999999996E-2</v>
      </c>
      <c r="J486">
        <v>0.10031</v>
      </c>
      <c r="K486" t="s">
        <v>2474</v>
      </c>
      <c r="L486" t="s">
        <v>285</v>
      </c>
      <c r="M486" t="s">
        <v>1197</v>
      </c>
      <c r="N486" t="s">
        <v>673</v>
      </c>
      <c r="O486">
        <v>0.11382</v>
      </c>
      <c r="P486">
        <v>0.1275</v>
      </c>
    </row>
    <row r="487" spans="1:16">
      <c r="A487">
        <v>716219</v>
      </c>
      <c r="B487" t="s">
        <v>1206</v>
      </c>
      <c r="C487">
        <v>1.397E-2</v>
      </c>
      <c r="D487">
        <v>2.3879999999999998E-2</v>
      </c>
      <c r="E487">
        <v>3.517E-2</v>
      </c>
      <c r="F487">
        <v>4.7890000000000002E-2</v>
      </c>
      <c r="G487">
        <v>6.0749999999999998E-2</v>
      </c>
      <c r="H487">
        <v>7.3779999999999998E-2</v>
      </c>
      <c r="I487">
        <v>8.6959999999999996E-2</v>
      </c>
      <c r="J487">
        <v>0.10031</v>
      </c>
      <c r="K487" t="s">
        <v>2475</v>
      </c>
      <c r="L487" t="s">
        <v>285</v>
      </c>
      <c r="M487" t="s">
        <v>1197</v>
      </c>
      <c r="N487" t="s">
        <v>675</v>
      </c>
      <c r="O487">
        <v>0.11382</v>
      </c>
      <c r="P487">
        <v>0.1275</v>
      </c>
    </row>
    <row r="488" spans="1:16">
      <c r="A488">
        <v>716220</v>
      </c>
      <c r="B488" t="s">
        <v>1207</v>
      </c>
      <c r="C488">
        <v>1.397E-2</v>
      </c>
      <c r="D488">
        <v>2.3879999999999998E-2</v>
      </c>
      <c r="E488">
        <v>3.517E-2</v>
      </c>
      <c r="F488">
        <v>4.7890000000000002E-2</v>
      </c>
      <c r="G488">
        <v>6.0749999999999998E-2</v>
      </c>
      <c r="H488">
        <v>7.3779999999999998E-2</v>
      </c>
      <c r="I488">
        <v>8.6959999999999996E-2</v>
      </c>
      <c r="J488">
        <v>0.10031</v>
      </c>
      <c r="K488" t="s">
        <v>2476</v>
      </c>
      <c r="L488" t="s">
        <v>285</v>
      </c>
      <c r="M488" t="s">
        <v>1197</v>
      </c>
      <c r="N488" t="s">
        <v>677</v>
      </c>
      <c r="O488">
        <v>0.11382</v>
      </c>
      <c r="P488">
        <v>0.1275</v>
      </c>
    </row>
    <row r="489" spans="1:16">
      <c r="A489">
        <v>779702</v>
      </c>
      <c r="B489" t="s">
        <v>1208</v>
      </c>
      <c r="C489">
        <v>1.397E-2</v>
      </c>
      <c r="D489">
        <v>2.3879999999999998E-2</v>
      </c>
      <c r="E489">
        <v>3.517E-2</v>
      </c>
      <c r="F489">
        <v>4.7890000000000002E-2</v>
      </c>
      <c r="G489">
        <v>6.0749999999999998E-2</v>
      </c>
      <c r="H489">
        <v>7.3779999999999998E-2</v>
      </c>
      <c r="I489">
        <v>8.6959999999999996E-2</v>
      </c>
      <c r="J489">
        <v>0.10031</v>
      </c>
      <c r="K489" t="s">
        <v>2477</v>
      </c>
      <c r="L489" t="s">
        <v>285</v>
      </c>
      <c r="M489" t="s">
        <v>1197</v>
      </c>
      <c r="N489" t="s">
        <v>679</v>
      </c>
      <c r="O489">
        <v>0.11382</v>
      </c>
      <c r="P489">
        <v>0.1275</v>
      </c>
    </row>
    <row r="490" spans="1:16">
      <c r="A490">
        <v>644192</v>
      </c>
      <c r="B490" t="s">
        <v>1209</v>
      </c>
      <c r="C490">
        <v>1.397E-2</v>
      </c>
      <c r="D490">
        <v>2.3879999999999998E-2</v>
      </c>
      <c r="E490">
        <v>3.517E-2</v>
      </c>
      <c r="F490">
        <v>4.7890000000000002E-2</v>
      </c>
      <c r="G490">
        <v>6.0749999999999998E-2</v>
      </c>
      <c r="H490">
        <v>7.3779999999999998E-2</v>
      </c>
      <c r="I490">
        <v>8.6959999999999996E-2</v>
      </c>
      <c r="J490">
        <v>0.10031</v>
      </c>
      <c r="K490" t="s">
        <v>2478</v>
      </c>
      <c r="L490" t="s">
        <v>285</v>
      </c>
      <c r="M490" t="s">
        <v>1197</v>
      </c>
      <c r="N490" t="s">
        <v>681</v>
      </c>
      <c r="O490">
        <v>0.11382</v>
      </c>
      <c r="P490">
        <v>0.1275</v>
      </c>
    </row>
    <row r="491" spans="1:16">
      <c r="A491">
        <v>644193</v>
      </c>
      <c r="B491" t="s">
        <v>1210</v>
      </c>
      <c r="C491">
        <v>1.397E-2</v>
      </c>
      <c r="D491">
        <v>2.3879999999999998E-2</v>
      </c>
      <c r="E491">
        <v>3.517E-2</v>
      </c>
      <c r="F491">
        <v>4.7890000000000002E-2</v>
      </c>
      <c r="G491">
        <v>6.0749999999999998E-2</v>
      </c>
      <c r="H491">
        <v>7.3779999999999998E-2</v>
      </c>
      <c r="I491">
        <v>8.6959999999999996E-2</v>
      </c>
      <c r="J491">
        <v>0.10031</v>
      </c>
      <c r="K491" t="s">
        <v>2479</v>
      </c>
      <c r="L491" t="s">
        <v>285</v>
      </c>
      <c r="M491" t="s">
        <v>1197</v>
      </c>
      <c r="N491" t="s">
        <v>683</v>
      </c>
      <c r="O491">
        <v>0.11382</v>
      </c>
      <c r="P491">
        <v>0.1275</v>
      </c>
    </row>
    <row r="492" spans="1:16">
      <c r="A492">
        <v>779703</v>
      </c>
      <c r="B492" t="s">
        <v>1211</v>
      </c>
      <c r="C492">
        <v>1.397E-2</v>
      </c>
      <c r="D492">
        <v>2.3879999999999998E-2</v>
      </c>
      <c r="E492">
        <v>3.517E-2</v>
      </c>
      <c r="F492">
        <v>4.7890000000000002E-2</v>
      </c>
      <c r="G492">
        <v>6.0749999999999998E-2</v>
      </c>
      <c r="H492">
        <v>7.3779999999999998E-2</v>
      </c>
      <c r="I492">
        <v>8.6959999999999996E-2</v>
      </c>
      <c r="J492">
        <v>0.10031</v>
      </c>
      <c r="K492" t="s">
        <v>2480</v>
      </c>
      <c r="L492" t="s">
        <v>285</v>
      </c>
      <c r="M492" t="s">
        <v>1197</v>
      </c>
      <c r="N492" t="s">
        <v>685</v>
      </c>
      <c r="O492">
        <v>0.11382</v>
      </c>
      <c r="P492">
        <v>0.1275</v>
      </c>
    </row>
    <row r="493" spans="1:16">
      <c r="A493">
        <v>716245</v>
      </c>
      <c r="B493" t="s">
        <v>1212</v>
      </c>
      <c r="C493">
        <v>1.618E-2</v>
      </c>
      <c r="D493">
        <v>2.35E-2</v>
      </c>
      <c r="E493">
        <v>2.9929999999999998E-2</v>
      </c>
      <c r="F493">
        <v>3.4450000000000001E-2</v>
      </c>
      <c r="G493">
        <v>4.1149999999999999E-2</v>
      </c>
      <c r="H493">
        <v>5.0880000000000002E-2</v>
      </c>
      <c r="I493">
        <v>6.071E-2</v>
      </c>
      <c r="J493">
        <v>7.0629999999999998E-2</v>
      </c>
      <c r="K493" t="s">
        <v>2481</v>
      </c>
      <c r="L493" t="s">
        <v>285</v>
      </c>
      <c r="M493" t="s">
        <v>1197</v>
      </c>
      <c r="N493" t="s">
        <v>687</v>
      </c>
      <c r="O493">
        <v>8.0649999999999999E-2</v>
      </c>
      <c r="P493">
        <v>9.0759999999999993E-2</v>
      </c>
    </row>
    <row r="494" spans="1:16">
      <c r="A494">
        <v>716246</v>
      </c>
      <c r="B494" t="s">
        <v>1213</v>
      </c>
      <c r="C494">
        <v>1.618E-2</v>
      </c>
      <c r="D494">
        <v>2.35E-2</v>
      </c>
      <c r="E494">
        <v>2.9929999999999998E-2</v>
      </c>
      <c r="F494">
        <v>3.4450000000000001E-2</v>
      </c>
      <c r="G494">
        <v>4.1149999999999999E-2</v>
      </c>
      <c r="H494">
        <v>5.0880000000000002E-2</v>
      </c>
      <c r="I494">
        <v>6.071E-2</v>
      </c>
      <c r="J494">
        <v>7.0629999999999998E-2</v>
      </c>
      <c r="K494" t="s">
        <v>2482</v>
      </c>
      <c r="L494" t="s">
        <v>285</v>
      </c>
      <c r="M494" t="s">
        <v>1197</v>
      </c>
      <c r="N494" t="s">
        <v>689</v>
      </c>
      <c r="O494">
        <v>8.0649999999999999E-2</v>
      </c>
      <c r="P494">
        <v>9.0759999999999993E-2</v>
      </c>
    </row>
    <row r="495" spans="1:16">
      <c r="A495">
        <v>716247</v>
      </c>
      <c r="B495" t="s">
        <v>1214</v>
      </c>
      <c r="C495">
        <v>1.618E-2</v>
      </c>
      <c r="D495">
        <v>2.35E-2</v>
      </c>
      <c r="E495">
        <v>2.9929999999999998E-2</v>
      </c>
      <c r="F495">
        <v>3.4450000000000001E-2</v>
      </c>
      <c r="G495">
        <v>4.1149999999999999E-2</v>
      </c>
      <c r="H495">
        <v>5.0880000000000002E-2</v>
      </c>
      <c r="I495">
        <v>6.071E-2</v>
      </c>
      <c r="J495">
        <v>7.0629999999999998E-2</v>
      </c>
      <c r="K495" t="s">
        <v>2483</v>
      </c>
      <c r="L495" t="s">
        <v>285</v>
      </c>
      <c r="M495" t="s">
        <v>1197</v>
      </c>
      <c r="N495" t="s">
        <v>691</v>
      </c>
      <c r="O495">
        <v>8.0649999999999999E-2</v>
      </c>
      <c r="P495">
        <v>9.0759999999999993E-2</v>
      </c>
    </row>
    <row r="496" spans="1:16">
      <c r="A496">
        <v>716248</v>
      </c>
      <c r="B496" t="s">
        <v>1215</v>
      </c>
      <c r="C496">
        <v>1.618E-2</v>
      </c>
      <c r="D496">
        <v>2.35E-2</v>
      </c>
      <c r="E496">
        <v>2.9929999999999998E-2</v>
      </c>
      <c r="F496">
        <v>3.4450000000000001E-2</v>
      </c>
      <c r="G496">
        <v>4.1149999999999999E-2</v>
      </c>
      <c r="H496">
        <v>5.0880000000000002E-2</v>
      </c>
      <c r="I496">
        <v>6.071E-2</v>
      </c>
      <c r="J496">
        <v>7.0629999999999998E-2</v>
      </c>
      <c r="K496" t="s">
        <v>2484</v>
      </c>
      <c r="L496" t="s">
        <v>285</v>
      </c>
      <c r="M496" t="s">
        <v>1197</v>
      </c>
      <c r="N496" t="s">
        <v>693</v>
      </c>
      <c r="O496">
        <v>8.0649999999999999E-2</v>
      </c>
      <c r="P496">
        <v>9.0759999999999993E-2</v>
      </c>
    </row>
    <row r="497" spans="1:16">
      <c r="A497">
        <v>716249</v>
      </c>
      <c r="B497" t="s">
        <v>1216</v>
      </c>
      <c r="C497">
        <v>1.618E-2</v>
      </c>
      <c r="D497">
        <v>2.35E-2</v>
      </c>
      <c r="E497">
        <v>2.9929999999999998E-2</v>
      </c>
      <c r="F497">
        <v>3.4450000000000001E-2</v>
      </c>
      <c r="G497">
        <v>4.1149999999999999E-2</v>
      </c>
      <c r="H497">
        <v>5.0880000000000002E-2</v>
      </c>
      <c r="I497">
        <v>6.071E-2</v>
      </c>
      <c r="J497">
        <v>7.0629999999999998E-2</v>
      </c>
      <c r="K497" t="s">
        <v>2485</v>
      </c>
      <c r="L497" t="s">
        <v>285</v>
      </c>
      <c r="M497" t="s">
        <v>1197</v>
      </c>
      <c r="N497" t="s">
        <v>695</v>
      </c>
      <c r="O497">
        <v>8.0649999999999999E-2</v>
      </c>
      <c r="P497">
        <v>9.0759999999999993E-2</v>
      </c>
    </row>
    <row r="498" spans="1:16">
      <c r="A498">
        <v>716250</v>
      </c>
      <c r="B498" t="s">
        <v>1217</v>
      </c>
      <c r="C498">
        <v>1.618E-2</v>
      </c>
      <c r="D498">
        <v>2.35E-2</v>
      </c>
      <c r="E498">
        <v>2.9929999999999998E-2</v>
      </c>
      <c r="F498">
        <v>3.4450000000000001E-2</v>
      </c>
      <c r="G498">
        <v>4.1149999999999999E-2</v>
      </c>
      <c r="H498">
        <v>5.0880000000000002E-2</v>
      </c>
      <c r="I498">
        <v>6.071E-2</v>
      </c>
      <c r="J498">
        <v>7.0629999999999998E-2</v>
      </c>
      <c r="K498" t="s">
        <v>2486</v>
      </c>
      <c r="L498" t="s">
        <v>285</v>
      </c>
      <c r="M498" t="s">
        <v>1197</v>
      </c>
      <c r="N498" t="s">
        <v>697</v>
      </c>
      <c r="O498">
        <v>8.0649999999999999E-2</v>
      </c>
      <c r="P498">
        <v>9.0759999999999993E-2</v>
      </c>
    </row>
    <row r="499" spans="1:16">
      <c r="A499">
        <v>716251</v>
      </c>
      <c r="B499" t="s">
        <v>1218</v>
      </c>
      <c r="C499">
        <v>1.618E-2</v>
      </c>
      <c r="D499">
        <v>2.35E-2</v>
      </c>
      <c r="E499">
        <v>2.9929999999999998E-2</v>
      </c>
      <c r="F499">
        <v>3.4450000000000001E-2</v>
      </c>
      <c r="G499">
        <v>4.1149999999999999E-2</v>
      </c>
      <c r="H499">
        <v>5.0880000000000002E-2</v>
      </c>
      <c r="I499">
        <v>6.071E-2</v>
      </c>
      <c r="J499">
        <v>7.0629999999999998E-2</v>
      </c>
      <c r="K499" t="s">
        <v>2487</v>
      </c>
      <c r="L499" t="s">
        <v>285</v>
      </c>
      <c r="M499" t="s">
        <v>1197</v>
      </c>
      <c r="N499" t="s">
        <v>699</v>
      </c>
      <c r="O499">
        <v>8.0649999999999999E-2</v>
      </c>
      <c r="P499">
        <v>9.0759999999999993E-2</v>
      </c>
    </row>
    <row r="500" spans="1:16">
      <c r="A500">
        <v>716252</v>
      </c>
      <c r="B500" t="s">
        <v>1219</v>
      </c>
      <c r="C500">
        <v>1.618E-2</v>
      </c>
      <c r="D500">
        <v>2.35E-2</v>
      </c>
      <c r="E500">
        <v>2.9929999999999998E-2</v>
      </c>
      <c r="F500">
        <v>3.4450000000000001E-2</v>
      </c>
      <c r="G500">
        <v>4.1149999999999999E-2</v>
      </c>
      <c r="H500">
        <v>5.0880000000000002E-2</v>
      </c>
      <c r="I500">
        <v>6.071E-2</v>
      </c>
      <c r="J500">
        <v>7.0629999999999998E-2</v>
      </c>
      <c r="K500" t="s">
        <v>2488</v>
      </c>
      <c r="L500" t="s">
        <v>285</v>
      </c>
      <c r="M500" t="s">
        <v>1197</v>
      </c>
      <c r="N500" t="s">
        <v>701</v>
      </c>
      <c r="O500">
        <v>8.0649999999999999E-2</v>
      </c>
      <c r="P500">
        <v>9.0759999999999993E-2</v>
      </c>
    </row>
    <row r="501" spans="1:16">
      <c r="A501">
        <v>716253</v>
      </c>
      <c r="B501" t="s">
        <v>1220</v>
      </c>
      <c r="C501">
        <v>1.618E-2</v>
      </c>
      <c r="D501">
        <v>2.35E-2</v>
      </c>
      <c r="E501">
        <v>2.9929999999999998E-2</v>
      </c>
      <c r="F501">
        <v>3.4450000000000001E-2</v>
      </c>
      <c r="G501">
        <v>4.1149999999999999E-2</v>
      </c>
      <c r="H501">
        <v>5.0880000000000002E-2</v>
      </c>
      <c r="I501">
        <v>6.071E-2</v>
      </c>
      <c r="J501">
        <v>7.0629999999999998E-2</v>
      </c>
      <c r="K501" t="s">
        <v>2489</v>
      </c>
      <c r="L501" t="s">
        <v>285</v>
      </c>
      <c r="M501" t="s">
        <v>1197</v>
      </c>
      <c r="N501" t="s">
        <v>703</v>
      </c>
      <c r="O501">
        <v>8.0649999999999999E-2</v>
      </c>
      <c r="P501">
        <v>9.0759999999999993E-2</v>
      </c>
    </row>
    <row r="502" spans="1:16">
      <c r="A502">
        <v>716254</v>
      </c>
      <c r="B502" t="s">
        <v>1221</v>
      </c>
      <c r="C502">
        <v>1.618E-2</v>
      </c>
      <c r="D502">
        <v>2.35E-2</v>
      </c>
      <c r="E502">
        <v>2.9929999999999998E-2</v>
      </c>
      <c r="F502">
        <v>3.4450000000000001E-2</v>
      </c>
      <c r="G502">
        <v>4.1149999999999999E-2</v>
      </c>
      <c r="H502">
        <v>5.0880000000000002E-2</v>
      </c>
      <c r="I502">
        <v>6.071E-2</v>
      </c>
      <c r="J502">
        <v>7.0629999999999998E-2</v>
      </c>
      <c r="K502" t="s">
        <v>2490</v>
      </c>
      <c r="L502" t="s">
        <v>285</v>
      </c>
      <c r="M502" t="s">
        <v>1197</v>
      </c>
      <c r="N502" t="s">
        <v>705</v>
      </c>
      <c r="O502">
        <v>8.0649999999999999E-2</v>
      </c>
      <c r="P502">
        <v>9.0759999999999993E-2</v>
      </c>
    </row>
    <row r="503" spans="1:16">
      <c r="A503">
        <v>716255</v>
      </c>
      <c r="B503" t="s">
        <v>1222</v>
      </c>
      <c r="C503">
        <v>1.618E-2</v>
      </c>
      <c r="D503">
        <v>2.35E-2</v>
      </c>
      <c r="E503">
        <v>2.9929999999999998E-2</v>
      </c>
      <c r="F503">
        <v>3.4450000000000001E-2</v>
      </c>
      <c r="G503">
        <v>4.1149999999999999E-2</v>
      </c>
      <c r="H503">
        <v>5.0880000000000002E-2</v>
      </c>
      <c r="I503">
        <v>6.071E-2</v>
      </c>
      <c r="J503">
        <v>7.0629999999999998E-2</v>
      </c>
      <c r="K503" t="s">
        <v>2491</v>
      </c>
      <c r="L503" t="s">
        <v>285</v>
      </c>
      <c r="M503" t="s">
        <v>1197</v>
      </c>
      <c r="N503" t="s">
        <v>707</v>
      </c>
      <c r="O503">
        <v>8.0649999999999999E-2</v>
      </c>
      <c r="P503">
        <v>9.0759999999999993E-2</v>
      </c>
    </row>
    <row r="504" spans="1:16">
      <c r="A504">
        <v>716256</v>
      </c>
      <c r="B504" t="s">
        <v>1223</v>
      </c>
      <c r="C504">
        <v>1.618E-2</v>
      </c>
      <c r="D504">
        <v>2.35E-2</v>
      </c>
      <c r="E504">
        <v>2.9929999999999998E-2</v>
      </c>
      <c r="F504">
        <v>3.4450000000000001E-2</v>
      </c>
      <c r="G504">
        <v>4.1149999999999999E-2</v>
      </c>
      <c r="H504">
        <v>5.0880000000000002E-2</v>
      </c>
      <c r="I504">
        <v>6.071E-2</v>
      </c>
      <c r="J504">
        <v>7.0629999999999998E-2</v>
      </c>
      <c r="K504" t="s">
        <v>2492</v>
      </c>
      <c r="L504" t="s">
        <v>285</v>
      </c>
      <c r="M504" t="s">
        <v>1197</v>
      </c>
      <c r="N504" t="s">
        <v>709</v>
      </c>
      <c r="O504">
        <v>8.0649999999999999E-2</v>
      </c>
      <c r="P504">
        <v>9.0759999999999993E-2</v>
      </c>
    </row>
    <row r="505" spans="1:16">
      <c r="A505">
        <v>716257</v>
      </c>
      <c r="B505" t="s">
        <v>1224</v>
      </c>
      <c r="C505">
        <v>1.618E-2</v>
      </c>
      <c r="D505">
        <v>2.35E-2</v>
      </c>
      <c r="E505">
        <v>2.9929999999999998E-2</v>
      </c>
      <c r="F505">
        <v>3.4450000000000001E-2</v>
      </c>
      <c r="G505">
        <v>4.1149999999999999E-2</v>
      </c>
      <c r="H505">
        <v>5.0880000000000002E-2</v>
      </c>
      <c r="I505">
        <v>6.071E-2</v>
      </c>
      <c r="J505">
        <v>7.0629999999999998E-2</v>
      </c>
      <c r="K505" t="s">
        <v>2493</v>
      </c>
      <c r="L505" t="s">
        <v>285</v>
      </c>
      <c r="M505" t="s">
        <v>1197</v>
      </c>
      <c r="N505" t="s">
        <v>711</v>
      </c>
      <c r="O505">
        <v>8.0649999999999999E-2</v>
      </c>
      <c r="P505">
        <v>9.0759999999999993E-2</v>
      </c>
    </row>
    <row r="506" spans="1:16">
      <c r="A506">
        <v>716258</v>
      </c>
      <c r="B506" t="s">
        <v>1225</v>
      </c>
      <c r="C506">
        <v>1.618E-2</v>
      </c>
      <c r="D506">
        <v>2.35E-2</v>
      </c>
      <c r="E506">
        <v>2.9929999999999998E-2</v>
      </c>
      <c r="F506">
        <v>3.4450000000000001E-2</v>
      </c>
      <c r="G506">
        <v>4.1149999999999999E-2</v>
      </c>
      <c r="H506">
        <v>5.0880000000000002E-2</v>
      </c>
      <c r="I506">
        <v>6.071E-2</v>
      </c>
      <c r="J506">
        <v>7.0629999999999998E-2</v>
      </c>
      <c r="K506" t="s">
        <v>2494</v>
      </c>
      <c r="L506" t="s">
        <v>285</v>
      </c>
      <c r="M506" t="s">
        <v>1197</v>
      </c>
      <c r="N506" t="s">
        <v>713</v>
      </c>
      <c r="O506">
        <v>8.0649999999999999E-2</v>
      </c>
      <c r="P506">
        <v>9.0759999999999993E-2</v>
      </c>
    </row>
    <row r="507" spans="1:16">
      <c r="A507">
        <v>716259</v>
      </c>
      <c r="B507" t="s">
        <v>1226</v>
      </c>
      <c r="C507">
        <v>1.618E-2</v>
      </c>
      <c r="D507">
        <v>2.35E-2</v>
      </c>
      <c r="E507">
        <v>2.9929999999999998E-2</v>
      </c>
      <c r="F507">
        <v>3.4450000000000001E-2</v>
      </c>
      <c r="G507">
        <v>4.1149999999999999E-2</v>
      </c>
      <c r="H507">
        <v>5.0880000000000002E-2</v>
      </c>
      <c r="I507">
        <v>6.071E-2</v>
      </c>
      <c r="J507">
        <v>7.0629999999999998E-2</v>
      </c>
      <c r="K507" t="s">
        <v>2495</v>
      </c>
      <c r="L507" t="s">
        <v>285</v>
      </c>
      <c r="M507" t="s">
        <v>1197</v>
      </c>
      <c r="N507" t="s">
        <v>715</v>
      </c>
      <c r="O507">
        <v>8.0649999999999999E-2</v>
      </c>
      <c r="P507">
        <v>9.0759999999999993E-2</v>
      </c>
    </row>
    <row r="508" spans="1:16">
      <c r="A508">
        <v>716221</v>
      </c>
      <c r="B508" t="s">
        <v>1227</v>
      </c>
      <c r="C508">
        <v>0.14158999999999999</v>
      </c>
      <c r="D508">
        <v>0.14158999999999999</v>
      </c>
      <c r="E508">
        <v>0.15021000000000001</v>
      </c>
      <c r="F508">
        <v>0.15704000000000001</v>
      </c>
      <c r="G508">
        <v>0.1651</v>
      </c>
      <c r="H508">
        <v>0.17315</v>
      </c>
      <c r="I508">
        <v>0.17315</v>
      </c>
      <c r="J508">
        <v>0.17315</v>
      </c>
      <c r="K508" t="s">
        <v>2496</v>
      </c>
      <c r="L508" t="s">
        <v>285</v>
      </c>
      <c r="M508" t="s">
        <v>1197</v>
      </c>
      <c r="N508" t="s">
        <v>717</v>
      </c>
      <c r="O508">
        <v>0.17315</v>
      </c>
      <c r="P508">
        <v>0.17315</v>
      </c>
    </row>
    <row r="509" spans="1:16">
      <c r="A509">
        <v>716222</v>
      </c>
      <c r="B509" t="s">
        <v>1228</v>
      </c>
      <c r="C509">
        <v>1.618E-2</v>
      </c>
      <c r="D509">
        <v>2.35E-2</v>
      </c>
      <c r="E509">
        <v>2.9929999999999998E-2</v>
      </c>
      <c r="F509">
        <v>3.4450000000000001E-2</v>
      </c>
      <c r="G509">
        <v>4.1149999999999999E-2</v>
      </c>
      <c r="H509">
        <v>5.0880000000000002E-2</v>
      </c>
      <c r="I509">
        <v>6.071E-2</v>
      </c>
      <c r="J509">
        <v>7.0629999999999998E-2</v>
      </c>
      <c r="K509" t="s">
        <v>2497</v>
      </c>
      <c r="L509" t="s">
        <v>285</v>
      </c>
      <c r="M509" t="s">
        <v>1197</v>
      </c>
      <c r="N509" t="s">
        <v>719</v>
      </c>
      <c r="O509">
        <v>8.0649999999999999E-2</v>
      </c>
      <c r="P509">
        <v>9.0759999999999993E-2</v>
      </c>
    </row>
    <row r="510" spans="1:16">
      <c r="A510">
        <v>716223</v>
      </c>
      <c r="B510" t="s">
        <v>1229</v>
      </c>
      <c r="C510">
        <v>1.618E-2</v>
      </c>
      <c r="D510">
        <v>2.35E-2</v>
      </c>
      <c r="E510">
        <v>2.9929999999999998E-2</v>
      </c>
      <c r="F510">
        <v>3.4450000000000001E-2</v>
      </c>
      <c r="G510">
        <v>4.1149999999999999E-2</v>
      </c>
      <c r="H510">
        <v>5.0880000000000002E-2</v>
      </c>
      <c r="I510">
        <v>6.071E-2</v>
      </c>
      <c r="J510">
        <v>7.0629999999999998E-2</v>
      </c>
      <c r="K510" t="s">
        <v>2498</v>
      </c>
      <c r="L510" t="s">
        <v>285</v>
      </c>
      <c r="M510" t="s">
        <v>1197</v>
      </c>
      <c r="N510" t="s">
        <v>721</v>
      </c>
      <c r="O510">
        <v>8.0649999999999999E-2</v>
      </c>
      <c r="P510">
        <v>9.0759999999999993E-2</v>
      </c>
    </row>
    <row r="511" spans="1:16">
      <c r="A511">
        <v>716224</v>
      </c>
      <c r="B511" t="s">
        <v>1230</v>
      </c>
      <c r="C511">
        <v>1.618E-2</v>
      </c>
      <c r="D511">
        <v>2.35E-2</v>
      </c>
      <c r="E511">
        <v>2.9929999999999998E-2</v>
      </c>
      <c r="F511">
        <v>3.4450000000000001E-2</v>
      </c>
      <c r="G511">
        <v>4.1149999999999999E-2</v>
      </c>
      <c r="H511">
        <v>5.0880000000000002E-2</v>
      </c>
      <c r="I511">
        <v>6.071E-2</v>
      </c>
      <c r="J511">
        <v>7.0629999999999998E-2</v>
      </c>
      <c r="K511" t="s">
        <v>2499</v>
      </c>
      <c r="L511" t="s">
        <v>285</v>
      </c>
      <c r="M511" t="s">
        <v>1197</v>
      </c>
      <c r="N511" t="s">
        <v>723</v>
      </c>
      <c r="O511">
        <v>8.0649999999999999E-2</v>
      </c>
      <c r="P511">
        <v>9.0759999999999993E-2</v>
      </c>
    </row>
    <row r="512" spans="1:16">
      <c r="A512">
        <v>716225</v>
      </c>
      <c r="B512" t="s">
        <v>1231</v>
      </c>
      <c r="C512">
        <v>1.618E-2</v>
      </c>
      <c r="D512">
        <v>2.35E-2</v>
      </c>
      <c r="E512">
        <v>2.9929999999999998E-2</v>
      </c>
      <c r="F512">
        <v>3.4450000000000001E-2</v>
      </c>
      <c r="G512">
        <v>4.1149999999999999E-2</v>
      </c>
      <c r="H512">
        <v>5.0880000000000002E-2</v>
      </c>
      <c r="I512">
        <v>6.071E-2</v>
      </c>
      <c r="J512">
        <v>7.0629999999999998E-2</v>
      </c>
      <c r="K512" t="s">
        <v>2500</v>
      </c>
      <c r="L512" t="s">
        <v>285</v>
      </c>
      <c r="M512" t="s">
        <v>1197</v>
      </c>
      <c r="N512" t="s">
        <v>725</v>
      </c>
      <c r="O512">
        <v>8.0649999999999999E-2</v>
      </c>
      <c r="P512">
        <v>9.0759999999999993E-2</v>
      </c>
    </row>
    <row r="513" spans="1:16">
      <c r="A513">
        <v>779704</v>
      </c>
      <c r="B513" t="s">
        <v>1232</v>
      </c>
      <c r="C513">
        <v>1.618E-2</v>
      </c>
      <c r="D513">
        <v>2.35E-2</v>
      </c>
      <c r="E513">
        <v>2.9929999999999998E-2</v>
      </c>
      <c r="F513">
        <v>3.4450000000000001E-2</v>
      </c>
      <c r="G513">
        <v>4.1149999999999999E-2</v>
      </c>
      <c r="H513">
        <v>5.0880000000000002E-2</v>
      </c>
      <c r="I513">
        <v>6.071E-2</v>
      </c>
      <c r="J513">
        <v>7.0629999999999998E-2</v>
      </c>
      <c r="K513" t="s">
        <v>2501</v>
      </c>
      <c r="L513" t="s">
        <v>285</v>
      </c>
      <c r="M513" t="s">
        <v>1197</v>
      </c>
      <c r="N513" t="s">
        <v>727</v>
      </c>
      <c r="O513">
        <v>8.0649999999999999E-2</v>
      </c>
      <c r="P513">
        <v>9.0759999999999993E-2</v>
      </c>
    </row>
    <row r="514" spans="1:16">
      <c r="A514">
        <v>656098</v>
      </c>
      <c r="B514" t="s">
        <v>1233</v>
      </c>
      <c r="C514">
        <v>1.618E-2</v>
      </c>
      <c r="D514">
        <v>2.35E-2</v>
      </c>
      <c r="E514">
        <v>2.9929999999999998E-2</v>
      </c>
      <c r="F514">
        <v>3.4450000000000001E-2</v>
      </c>
      <c r="G514">
        <v>4.1149999999999999E-2</v>
      </c>
      <c r="H514">
        <v>5.0880000000000002E-2</v>
      </c>
      <c r="I514">
        <v>6.071E-2</v>
      </c>
      <c r="J514">
        <v>7.0629999999999998E-2</v>
      </c>
      <c r="K514" t="s">
        <v>2502</v>
      </c>
      <c r="L514" t="s">
        <v>285</v>
      </c>
      <c r="M514" t="s">
        <v>1197</v>
      </c>
      <c r="N514" t="s">
        <v>729</v>
      </c>
      <c r="O514">
        <v>8.0649999999999999E-2</v>
      </c>
      <c r="P514">
        <v>9.0759999999999993E-2</v>
      </c>
    </row>
    <row r="515" spans="1:16">
      <c r="A515">
        <v>644194</v>
      </c>
      <c r="B515" t="s">
        <v>1234</v>
      </c>
      <c r="C515">
        <v>1.618E-2</v>
      </c>
      <c r="D515">
        <v>2.35E-2</v>
      </c>
      <c r="E515">
        <v>2.9929999999999998E-2</v>
      </c>
      <c r="F515">
        <v>3.4450000000000001E-2</v>
      </c>
      <c r="G515">
        <v>4.1149999999999999E-2</v>
      </c>
      <c r="H515">
        <v>5.0880000000000002E-2</v>
      </c>
      <c r="I515">
        <v>6.071E-2</v>
      </c>
      <c r="J515">
        <v>7.0629999999999998E-2</v>
      </c>
      <c r="K515" t="s">
        <v>2503</v>
      </c>
      <c r="L515" t="s">
        <v>285</v>
      </c>
      <c r="M515" t="s">
        <v>1197</v>
      </c>
      <c r="N515" t="s">
        <v>731</v>
      </c>
      <c r="O515">
        <v>8.0649999999999999E-2</v>
      </c>
      <c r="P515">
        <v>9.0759999999999993E-2</v>
      </c>
    </row>
    <row r="516" spans="1:16">
      <c r="A516">
        <v>656096</v>
      </c>
      <c r="B516" t="s">
        <v>1235</v>
      </c>
      <c r="C516">
        <v>1.618E-2</v>
      </c>
      <c r="D516">
        <v>2.35E-2</v>
      </c>
      <c r="E516">
        <v>2.9929999999999998E-2</v>
      </c>
      <c r="F516">
        <v>3.4450000000000001E-2</v>
      </c>
      <c r="G516">
        <v>4.1149999999999999E-2</v>
      </c>
      <c r="H516">
        <v>5.0880000000000002E-2</v>
      </c>
      <c r="I516">
        <v>6.071E-2</v>
      </c>
      <c r="J516">
        <v>7.0629999999999998E-2</v>
      </c>
      <c r="K516" t="s">
        <v>2504</v>
      </c>
      <c r="L516" t="s">
        <v>285</v>
      </c>
      <c r="M516" t="s">
        <v>1197</v>
      </c>
      <c r="N516" t="s">
        <v>733</v>
      </c>
      <c r="O516">
        <v>8.0649999999999999E-2</v>
      </c>
      <c r="P516">
        <v>9.0759999999999993E-2</v>
      </c>
    </row>
    <row r="517" spans="1:16">
      <c r="A517">
        <v>656099</v>
      </c>
      <c r="B517" t="s">
        <v>1236</v>
      </c>
      <c r="C517">
        <v>1.618E-2</v>
      </c>
      <c r="D517">
        <v>2.35E-2</v>
      </c>
      <c r="E517">
        <v>2.9929999999999998E-2</v>
      </c>
      <c r="F517">
        <v>3.4450000000000001E-2</v>
      </c>
      <c r="G517">
        <v>4.1149999999999999E-2</v>
      </c>
      <c r="H517">
        <v>5.0880000000000002E-2</v>
      </c>
      <c r="I517">
        <v>6.071E-2</v>
      </c>
      <c r="J517">
        <v>7.0629999999999998E-2</v>
      </c>
      <c r="K517" t="s">
        <v>2505</v>
      </c>
      <c r="L517" t="s">
        <v>285</v>
      </c>
      <c r="M517" t="s">
        <v>1197</v>
      </c>
      <c r="N517" t="s">
        <v>735</v>
      </c>
      <c r="O517">
        <v>8.0649999999999999E-2</v>
      </c>
      <c r="P517">
        <v>9.0759999999999993E-2</v>
      </c>
    </row>
    <row r="518" spans="1:16">
      <c r="A518">
        <v>644195</v>
      </c>
      <c r="B518" t="s">
        <v>1237</v>
      </c>
      <c r="C518">
        <v>1.618E-2</v>
      </c>
      <c r="D518">
        <v>2.35E-2</v>
      </c>
      <c r="E518">
        <v>2.9929999999999998E-2</v>
      </c>
      <c r="F518">
        <v>3.4450000000000001E-2</v>
      </c>
      <c r="G518">
        <v>4.1149999999999999E-2</v>
      </c>
      <c r="H518">
        <v>5.0880000000000002E-2</v>
      </c>
      <c r="I518">
        <v>6.071E-2</v>
      </c>
      <c r="J518">
        <v>7.0629999999999998E-2</v>
      </c>
      <c r="K518" t="s">
        <v>2506</v>
      </c>
      <c r="L518" t="s">
        <v>285</v>
      </c>
      <c r="M518" t="s">
        <v>1197</v>
      </c>
      <c r="N518" t="s">
        <v>737</v>
      </c>
      <c r="O518">
        <v>8.0649999999999999E-2</v>
      </c>
      <c r="P518">
        <v>9.0759999999999993E-2</v>
      </c>
    </row>
    <row r="519" spans="1:16">
      <c r="A519">
        <v>656097</v>
      </c>
      <c r="B519" t="s">
        <v>1238</v>
      </c>
      <c r="C519">
        <v>1.618E-2</v>
      </c>
      <c r="D519">
        <v>2.35E-2</v>
      </c>
      <c r="E519">
        <v>2.9929999999999998E-2</v>
      </c>
      <c r="F519">
        <v>3.4450000000000001E-2</v>
      </c>
      <c r="G519">
        <v>4.1149999999999999E-2</v>
      </c>
      <c r="H519">
        <v>5.0880000000000002E-2</v>
      </c>
      <c r="I519">
        <v>6.071E-2</v>
      </c>
      <c r="J519">
        <v>7.0629999999999998E-2</v>
      </c>
      <c r="K519" t="s">
        <v>2507</v>
      </c>
      <c r="L519" t="s">
        <v>285</v>
      </c>
      <c r="M519" t="s">
        <v>1197</v>
      </c>
      <c r="N519" t="s">
        <v>739</v>
      </c>
      <c r="O519">
        <v>8.0649999999999999E-2</v>
      </c>
      <c r="P519">
        <v>9.0759999999999993E-2</v>
      </c>
    </row>
    <row r="520" spans="1:16">
      <c r="A520">
        <v>716226</v>
      </c>
      <c r="B520" t="s">
        <v>1239</v>
      </c>
      <c r="C520">
        <v>1.618E-2</v>
      </c>
      <c r="D520">
        <v>2.35E-2</v>
      </c>
      <c r="E520">
        <v>2.9929999999999998E-2</v>
      </c>
      <c r="F520">
        <v>3.4450000000000001E-2</v>
      </c>
      <c r="G520">
        <v>4.1149999999999999E-2</v>
      </c>
      <c r="H520">
        <v>5.0880000000000002E-2</v>
      </c>
      <c r="I520">
        <v>6.071E-2</v>
      </c>
      <c r="J520">
        <v>7.0629999999999998E-2</v>
      </c>
      <c r="K520" t="s">
        <v>2508</v>
      </c>
      <c r="L520" t="s">
        <v>285</v>
      </c>
      <c r="M520" t="s">
        <v>1197</v>
      </c>
      <c r="N520" t="s">
        <v>741</v>
      </c>
      <c r="O520">
        <v>8.0649999999999999E-2</v>
      </c>
      <c r="P520">
        <v>9.0759999999999993E-2</v>
      </c>
    </row>
    <row r="521" spans="1:16">
      <c r="A521">
        <v>716227</v>
      </c>
      <c r="B521" t="s">
        <v>1240</v>
      </c>
      <c r="C521">
        <v>1.618E-2</v>
      </c>
      <c r="D521">
        <v>2.35E-2</v>
      </c>
      <c r="E521">
        <v>2.9929999999999998E-2</v>
      </c>
      <c r="F521">
        <v>3.4450000000000001E-2</v>
      </c>
      <c r="G521">
        <v>4.1149999999999999E-2</v>
      </c>
      <c r="H521">
        <v>5.0880000000000002E-2</v>
      </c>
      <c r="I521">
        <v>6.071E-2</v>
      </c>
      <c r="J521">
        <v>7.0629999999999998E-2</v>
      </c>
      <c r="K521" t="s">
        <v>2509</v>
      </c>
      <c r="L521" t="s">
        <v>285</v>
      </c>
      <c r="M521" t="s">
        <v>1197</v>
      </c>
      <c r="N521" t="s">
        <v>743</v>
      </c>
      <c r="O521">
        <v>8.0649999999999999E-2</v>
      </c>
      <c r="P521">
        <v>9.0759999999999993E-2</v>
      </c>
    </row>
    <row r="522" spans="1:16">
      <c r="A522">
        <v>716228</v>
      </c>
      <c r="B522" t="s">
        <v>1241</v>
      </c>
      <c r="C522">
        <v>1.618E-2</v>
      </c>
      <c r="D522">
        <v>2.35E-2</v>
      </c>
      <c r="E522">
        <v>2.9929999999999998E-2</v>
      </c>
      <c r="F522">
        <v>3.4450000000000001E-2</v>
      </c>
      <c r="G522">
        <v>4.1149999999999999E-2</v>
      </c>
      <c r="H522">
        <v>5.0880000000000002E-2</v>
      </c>
      <c r="I522">
        <v>6.071E-2</v>
      </c>
      <c r="J522">
        <v>7.0629999999999998E-2</v>
      </c>
      <c r="K522" t="s">
        <v>2510</v>
      </c>
      <c r="L522" t="s">
        <v>285</v>
      </c>
      <c r="M522" t="s">
        <v>1197</v>
      </c>
      <c r="N522" t="s">
        <v>745</v>
      </c>
      <c r="O522">
        <v>8.0649999999999999E-2</v>
      </c>
      <c r="P522">
        <v>9.0759999999999993E-2</v>
      </c>
    </row>
    <row r="523" spans="1:16">
      <c r="A523">
        <v>716229</v>
      </c>
      <c r="B523" t="s">
        <v>1242</v>
      </c>
      <c r="C523">
        <v>1.618E-2</v>
      </c>
      <c r="D523">
        <v>2.35E-2</v>
      </c>
      <c r="E523">
        <v>2.9929999999999998E-2</v>
      </c>
      <c r="F523">
        <v>3.4450000000000001E-2</v>
      </c>
      <c r="G523">
        <v>4.1149999999999999E-2</v>
      </c>
      <c r="H523">
        <v>5.0880000000000002E-2</v>
      </c>
      <c r="I523">
        <v>6.071E-2</v>
      </c>
      <c r="J523">
        <v>7.0629999999999998E-2</v>
      </c>
      <c r="K523" t="s">
        <v>2511</v>
      </c>
      <c r="L523" t="s">
        <v>285</v>
      </c>
      <c r="M523" t="s">
        <v>1197</v>
      </c>
      <c r="N523" t="s">
        <v>747</v>
      </c>
      <c r="O523">
        <v>8.0649999999999999E-2</v>
      </c>
      <c r="P523">
        <v>9.0759999999999993E-2</v>
      </c>
    </row>
    <row r="524" spans="1:16">
      <c r="A524">
        <v>716230</v>
      </c>
      <c r="B524" t="s">
        <v>1243</v>
      </c>
      <c r="C524">
        <v>1.618E-2</v>
      </c>
      <c r="D524">
        <v>2.35E-2</v>
      </c>
      <c r="E524">
        <v>2.9929999999999998E-2</v>
      </c>
      <c r="F524">
        <v>3.4450000000000001E-2</v>
      </c>
      <c r="G524">
        <v>4.1149999999999999E-2</v>
      </c>
      <c r="H524">
        <v>5.0880000000000002E-2</v>
      </c>
      <c r="I524">
        <v>6.071E-2</v>
      </c>
      <c r="J524">
        <v>7.0629999999999998E-2</v>
      </c>
      <c r="K524" t="s">
        <v>2512</v>
      </c>
      <c r="L524" t="s">
        <v>285</v>
      </c>
      <c r="M524" t="s">
        <v>1197</v>
      </c>
      <c r="N524" t="s">
        <v>749</v>
      </c>
      <c r="O524">
        <v>8.0649999999999999E-2</v>
      </c>
      <c r="P524">
        <v>9.0759999999999993E-2</v>
      </c>
    </row>
    <row r="525" spans="1:16">
      <c r="A525">
        <v>716231</v>
      </c>
      <c r="B525" t="s">
        <v>1244</v>
      </c>
      <c r="C525">
        <v>1.618E-2</v>
      </c>
      <c r="D525">
        <v>2.35E-2</v>
      </c>
      <c r="E525">
        <v>2.9929999999999998E-2</v>
      </c>
      <c r="F525">
        <v>3.4450000000000001E-2</v>
      </c>
      <c r="G525">
        <v>4.1149999999999999E-2</v>
      </c>
      <c r="H525">
        <v>5.0880000000000002E-2</v>
      </c>
      <c r="I525">
        <v>6.071E-2</v>
      </c>
      <c r="J525">
        <v>7.0629999999999998E-2</v>
      </c>
      <c r="K525" t="s">
        <v>2513</v>
      </c>
      <c r="L525" t="s">
        <v>285</v>
      </c>
      <c r="M525" t="s">
        <v>1197</v>
      </c>
      <c r="N525" t="s">
        <v>751</v>
      </c>
      <c r="O525">
        <v>8.0649999999999999E-2</v>
      </c>
      <c r="P525">
        <v>9.0759999999999993E-2</v>
      </c>
    </row>
    <row r="526" spans="1:16">
      <c r="A526">
        <v>716232</v>
      </c>
      <c r="B526" t="s">
        <v>1245</v>
      </c>
      <c r="C526">
        <v>1.618E-2</v>
      </c>
      <c r="D526">
        <v>2.35E-2</v>
      </c>
      <c r="E526">
        <v>2.9929999999999998E-2</v>
      </c>
      <c r="F526">
        <v>3.4450000000000001E-2</v>
      </c>
      <c r="G526">
        <v>4.1149999999999999E-2</v>
      </c>
      <c r="H526">
        <v>5.0880000000000002E-2</v>
      </c>
      <c r="I526">
        <v>6.071E-2</v>
      </c>
      <c r="J526">
        <v>7.0629999999999998E-2</v>
      </c>
      <c r="K526" t="s">
        <v>2514</v>
      </c>
      <c r="L526" t="s">
        <v>285</v>
      </c>
      <c r="M526" t="s">
        <v>1197</v>
      </c>
      <c r="N526" t="s">
        <v>753</v>
      </c>
      <c r="O526">
        <v>8.0649999999999999E-2</v>
      </c>
      <c r="P526">
        <v>9.0759999999999993E-2</v>
      </c>
    </row>
    <row r="527" spans="1:16">
      <c r="A527">
        <v>716233</v>
      </c>
      <c r="B527" t="s">
        <v>1246</v>
      </c>
      <c r="C527">
        <v>1.618E-2</v>
      </c>
      <c r="D527">
        <v>2.35E-2</v>
      </c>
      <c r="E527">
        <v>2.9929999999999998E-2</v>
      </c>
      <c r="F527">
        <v>3.4450000000000001E-2</v>
      </c>
      <c r="G527">
        <v>4.1149999999999999E-2</v>
      </c>
      <c r="H527">
        <v>5.0880000000000002E-2</v>
      </c>
      <c r="I527">
        <v>6.071E-2</v>
      </c>
      <c r="J527">
        <v>7.0629999999999998E-2</v>
      </c>
      <c r="K527" t="s">
        <v>2515</v>
      </c>
      <c r="L527" t="s">
        <v>285</v>
      </c>
      <c r="M527" t="s">
        <v>1197</v>
      </c>
      <c r="N527" t="s">
        <v>755</v>
      </c>
      <c r="O527">
        <v>8.0649999999999999E-2</v>
      </c>
      <c r="P527">
        <v>9.0759999999999993E-2</v>
      </c>
    </row>
    <row r="528" spans="1:16">
      <c r="A528">
        <v>716234</v>
      </c>
      <c r="B528" t="s">
        <v>1247</v>
      </c>
      <c r="C528">
        <v>1.618E-2</v>
      </c>
      <c r="D528">
        <v>2.35E-2</v>
      </c>
      <c r="E528">
        <v>2.9929999999999998E-2</v>
      </c>
      <c r="F528">
        <v>3.4450000000000001E-2</v>
      </c>
      <c r="G528">
        <v>4.1149999999999999E-2</v>
      </c>
      <c r="H528">
        <v>5.0880000000000002E-2</v>
      </c>
      <c r="I528">
        <v>6.071E-2</v>
      </c>
      <c r="J528">
        <v>7.0629999999999998E-2</v>
      </c>
      <c r="K528" t="s">
        <v>2516</v>
      </c>
      <c r="L528" t="s">
        <v>285</v>
      </c>
      <c r="M528" t="s">
        <v>1197</v>
      </c>
      <c r="N528" t="s">
        <v>757</v>
      </c>
      <c r="O528">
        <v>8.0649999999999999E-2</v>
      </c>
      <c r="P528">
        <v>9.0759999999999993E-2</v>
      </c>
    </row>
    <row r="529" spans="1:16">
      <c r="A529">
        <v>716235</v>
      </c>
      <c r="B529" t="s">
        <v>1248</v>
      </c>
      <c r="C529">
        <v>1.618E-2</v>
      </c>
      <c r="D529">
        <v>2.35E-2</v>
      </c>
      <c r="E529">
        <v>2.9929999999999998E-2</v>
      </c>
      <c r="F529">
        <v>3.4450000000000001E-2</v>
      </c>
      <c r="G529">
        <v>4.1149999999999999E-2</v>
      </c>
      <c r="H529">
        <v>5.0880000000000002E-2</v>
      </c>
      <c r="I529">
        <v>6.071E-2</v>
      </c>
      <c r="J529">
        <v>7.0629999999999998E-2</v>
      </c>
      <c r="K529" t="s">
        <v>2517</v>
      </c>
      <c r="L529" t="s">
        <v>285</v>
      </c>
      <c r="M529" t="s">
        <v>1197</v>
      </c>
      <c r="N529" t="s">
        <v>759</v>
      </c>
      <c r="O529">
        <v>8.0649999999999999E-2</v>
      </c>
      <c r="P529">
        <v>9.0759999999999993E-2</v>
      </c>
    </row>
    <row r="530" spans="1:16">
      <c r="A530">
        <v>716236</v>
      </c>
      <c r="B530" t="s">
        <v>1249</v>
      </c>
      <c r="C530">
        <v>1.618E-2</v>
      </c>
      <c r="D530">
        <v>2.35E-2</v>
      </c>
      <c r="E530">
        <v>2.9929999999999998E-2</v>
      </c>
      <c r="F530">
        <v>3.4450000000000001E-2</v>
      </c>
      <c r="G530">
        <v>4.1149999999999999E-2</v>
      </c>
      <c r="H530">
        <v>5.0880000000000002E-2</v>
      </c>
      <c r="I530">
        <v>6.071E-2</v>
      </c>
      <c r="J530">
        <v>7.0629999999999998E-2</v>
      </c>
      <c r="K530" t="s">
        <v>2518</v>
      </c>
      <c r="L530" t="s">
        <v>285</v>
      </c>
      <c r="M530" t="s">
        <v>1197</v>
      </c>
      <c r="N530" t="s">
        <v>761</v>
      </c>
      <c r="O530">
        <v>8.0649999999999999E-2</v>
      </c>
      <c r="P530">
        <v>9.0759999999999993E-2</v>
      </c>
    </row>
    <row r="531" spans="1:16">
      <c r="A531">
        <v>716237</v>
      </c>
      <c r="B531" t="s">
        <v>1250</v>
      </c>
      <c r="C531">
        <v>1.618E-2</v>
      </c>
      <c r="D531">
        <v>2.35E-2</v>
      </c>
      <c r="E531">
        <v>2.9929999999999998E-2</v>
      </c>
      <c r="F531">
        <v>3.4450000000000001E-2</v>
      </c>
      <c r="G531">
        <v>4.1149999999999999E-2</v>
      </c>
      <c r="H531">
        <v>5.0880000000000002E-2</v>
      </c>
      <c r="I531">
        <v>6.071E-2</v>
      </c>
      <c r="J531">
        <v>7.0629999999999998E-2</v>
      </c>
      <c r="K531" t="s">
        <v>2519</v>
      </c>
      <c r="L531" t="s">
        <v>285</v>
      </c>
      <c r="M531" t="s">
        <v>1197</v>
      </c>
      <c r="N531" t="s">
        <v>763</v>
      </c>
      <c r="O531">
        <v>8.0649999999999999E-2</v>
      </c>
      <c r="P531">
        <v>9.0759999999999993E-2</v>
      </c>
    </row>
    <row r="532" spans="1:16">
      <c r="A532">
        <v>716238</v>
      </c>
      <c r="B532" t="s">
        <v>1251</v>
      </c>
      <c r="C532">
        <v>1.618E-2</v>
      </c>
      <c r="D532">
        <v>2.35E-2</v>
      </c>
      <c r="E532">
        <v>2.9929999999999998E-2</v>
      </c>
      <c r="F532">
        <v>3.4450000000000001E-2</v>
      </c>
      <c r="G532">
        <v>4.1149999999999999E-2</v>
      </c>
      <c r="H532">
        <v>5.0880000000000002E-2</v>
      </c>
      <c r="I532">
        <v>6.071E-2</v>
      </c>
      <c r="J532">
        <v>7.0629999999999998E-2</v>
      </c>
      <c r="K532" t="s">
        <v>2520</v>
      </c>
      <c r="L532" t="s">
        <v>285</v>
      </c>
      <c r="M532" t="s">
        <v>1197</v>
      </c>
      <c r="N532" t="s">
        <v>765</v>
      </c>
      <c r="O532">
        <v>8.0649999999999999E-2</v>
      </c>
      <c r="P532">
        <v>9.0759999999999993E-2</v>
      </c>
    </row>
    <row r="533" spans="1:16">
      <c r="A533">
        <v>716239</v>
      </c>
      <c r="B533" t="s">
        <v>1252</v>
      </c>
      <c r="C533">
        <v>1.618E-2</v>
      </c>
      <c r="D533">
        <v>2.35E-2</v>
      </c>
      <c r="E533">
        <v>2.9929999999999998E-2</v>
      </c>
      <c r="F533">
        <v>3.4450000000000001E-2</v>
      </c>
      <c r="G533">
        <v>4.1149999999999999E-2</v>
      </c>
      <c r="H533">
        <v>5.0880000000000002E-2</v>
      </c>
      <c r="I533">
        <v>6.071E-2</v>
      </c>
      <c r="J533">
        <v>7.0629999999999998E-2</v>
      </c>
      <c r="K533" t="s">
        <v>2521</v>
      </c>
      <c r="L533" t="s">
        <v>285</v>
      </c>
      <c r="M533" t="s">
        <v>1197</v>
      </c>
      <c r="N533" t="s">
        <v>767</v>
      </c>
      <c r="O533">
        <v>8.0649999999999999E-2</v>
      </c>
      <c r="P533">
        <v>9.0759999999999993E-2</v>
      </c>
    </row>
    <row r="534" spans="1:16">
      <c r="A534">
        <v>716240</v>
      </c>
      <c r="B534" t="s">
        <v>1253</v>
      </c>
      <c r="C534">
        <v>1.618E-2</v>
      </c>
      <c r="D534">
        <v>2.35E-2</v>
      </c>
      <c r="E534">
        <v>2.9929999999999998E-2</v>
      </c>
      <c r="F534">
        <v>3.4450000000000001E-2</v>
      </c>
      <c r="G534">
        <v>4.1149999999999999E-2</v>
      </c>
      <c r="H534">
        <v>5.0880000000000002E-2</v>
      </c>
      <c r="I534">
        <v>6.071E-2</v>
      </c>
      <c r="J534">
        <v>7.0629999999999998E-2</v>
      </c>
      <c r="K534" t="s">
        <v>2522</v>
      </c>
      <c r="L534" t="s">
        <v>285</v>
      </c>
      <c r="M534" t="s">
        <v>1197</v>
      </c>
      <c r="N534" t="s">
        <v>769</v>
      </c>
      <c r="O534">
        <v>8.0649999999999999E-2</v>
      </c>
      <c r="P534">
        <v>9.0759999999999993E-2</v>
      </c>
    </row>
    <row r="535" spans="1:16">
      <c r="A535">
        <v>716241</v>
      </c>
      <c r="B535" t="s">
        <v>1254</v>
      </c>
      <c r="C535">
        <v>1.618E-2</v>
      </c>
      <c r="D535">
        <v>2.35E-2</v>
      </c>
      <c r="E535">
        <v>2.9929999999999998E-2</v>
      </c>
      <c r="F535">
        <v>3.4450000000000001E-2</v>
      </c>
      <c r="G535">
        <v>4.1149999999999999E-2</v>
      </c>
      <c r="H535">
        <v>5.0880000000000002E-2</v>
      </c>
      <c r="I535">
        <v>6.071E-2</v>
      </c>
      <c r="J535">
        <v>7.0629999999999998E-2</v>
      </c>
      <c r="K535" t="s">
        <v>2523</v>
      </c>
      <c r="L535" t="s">
        <v>285</v>
      </c>
      <c r="M535" t="s">
        <v>1197</v>
      </c>
      <c r="N535" t="s">
        <v>771</v>
      </c>
      <c r="O535">
        <v>8.0649999999999999E-2</v>
      </c>
      <c r="P535">
        <v>9.0759999999999993E-2</v>
      </c>
    </row>
    <row r="536" spans="1:16">
      <c r="A536">
        <v>716242</v>
      </c>
      <c r="B536" t="s">
        <v>1255</v>
      </c>
      <c r="C536">
        <v>1.618E-2</v>
      </c>
      <c r="D536">
        <v>2.35E-2</v>
      </c>
      <c r="E536">
        <v>2.9929999999999998E-2</v>
      </c>
      <c r="F536">
        <v>3.4450000000000001E-2</v>
      </c>
      <c r="G536">
        <v>4.1149999999999999E-2</v>
      </c>
      <c r="H536">
        <v>5.0880000000000002E-2</v>
      </c>
      <c r="I536">
        <v>6.071E-2</v>
      </c>
      <c r="J536">
        <v>7.0629999999999998E-2</v>
      </c>
      <c r="K536" t="s">
        <v>2524</v>
      </c>
      <c r="L536" t="s">
        <v>285</v>
      </c>
      <c r="M536" t="s">
        <v>1197</v>
      </c>
      <c r="N536" t="s">
        <v>773</v>
      </c>
      <c r="O536">
        <v>8.0649999999999999E-2</v>
      </c>
      <c r="P536">
        <v>9.0759999999999993E-2</v>
      </c>
    </row>
    <row r="537" spans="1:16">
      <c r="A537">
        <v>716243</v>
      </c>
      <c r="B537" t="s">
        <v>1256</v>
      </c>
      <c r="C537">
        <v>1.618E-2</v>
      </c>
      <c r="D537">
        <v>2.35E-2</v>
      </c>
      <c r="E537">
        <v>2.9929999999999998E-2</v>
      </c>
      <c r="F537">
        <v>3.4450000000000001E-2</v>
      </c>
      <c r="G537">
        <v>4.1149999999999999E-2</v>
      </c>
      <c r="H537">
        <v>5.0880000000000002E-2</v>
      </c>
      <c r="I537">
        <v>6.071E-2</v>
      </c>
      <c r="J537">
        <v>7.0629999999999998E-2</v>
      </c>
      <c r="K537" t="s">
        <v>2525</v>
      </c>
      <c r="L537" t="s">
        <v>285</v>
      </c>
      <c r="M537" t="s">
        <v>1197</v>
      </c>
      <c r="N537" t="s">
        <v>775</v>
      </c>
      <c r="O537">
        <v>8.0649999999999999E-2</v>
      </c>
      <c r="P537">
        <v>9.0759999999999993E-2</v>
      </c>
    </row>
    <row r="538" spans="1:16">
      <c r="A538">
        <v>716244</v>
      </c>
      <c r="B538" t="s">
        <v>1257</v>
      </c>
      <c r="C538">
        <v>1.618E-2</v>
      </c>
      <c r="D538">
        <v>2.35E-2</v>
      </c>
      <c r="E538">
        <v>2.9929999999999998E-2</v>
      </c>
      <c r="F538">
        <v>3.4450000000000001E-2</v>
      </c>
      <c r="G538">
        <v>4.1149999999999999E-2</v>
      </c>
      <c r="H538">
        <v>5.0880000000000002E-2</v>
      </c>
      <c r="I538">
        <v>6.071E-2</v>
      </c>
      <c r="J538">
        <v>7.0629999999999998E-2</v>
      </c>
      <c r="K538" t="s">
        <v>2526</v>
      </c>
      <c r="L538" t="s">
        <v>285</v>
      </c>
      <c r="M538" t="s">
        <v>1197</v>
      </c>
      <c r="N538" t="s">
        <v>777</v>
      </c>
      <c r="O538">
        <v>8.0649999999999999E-2</v>
      </c>
      <c r="P538">
        <v>9.0759999999999993E-2</v>
      </c>
    </row>
    <row r="539" spans="1:16">
      <c r="A539">
        <v>716260</v>
      </c>
      <c r="B539" t="s">
        <v>1258</v>
      </c>
      <c r="C539">
        <v>1.3089999999999999E-2</v>
      </c>
      <c r="D539">
        <v>2.2550000000000001E-2</v>
      </c>
      <c r="E539">
        <v>3.3410000000000002E-2</v>
      </c>
      <c r="F539">
        <v>4.5690000000000001E-2</v>
      </c>
      <c r="G539">
        <v>5.8119999999999998E-2</v>
      </c>
      <c r="H539">
        <v>7.0699999999999999E-2</v>
      </c>
      <c r="I539">
        <v>8.3430000000000004E-2</v>
      </c>
      <c r="J539">
        <v>9.6310000000000007E-2</v>
      </c>
      <c r="K539" t="s">
        <v>2527</v>
      </c>
      <c r="L539" t="s">
        <v>285</v>
      </c>
      <c r="M539" t="s">
        <v>1259</v>
      </c>
      <c r="N539" t="s">
        <v>657</v>
      </c>
      <c r="O539">
        <v>0.10934000000000001</v>
      </c>
      <c r="P539">
        <v>0.12253</v>
      </c>
    </row>
    <row r="540" spans="1:16">
      <c r="A540">
        <v>716261</v>
      </c>
      <c r="B540" t="s">
        <v>1260</v>
      </c>
      <c r="C540">
        <v>1.3089999999999999E-2</v>
      </c>
      <c r="D540">
        <v>2.2550000000000001E-2</v>
      </c>
      <c r="E540">
        <v>3.3410000000000002E-2</v>
      </c>
      <c r="F540">
        <v>4.5690000000000001E-2</v>
      </c>
      <c r="G540">
        <v>5.8119999999999998E-2</v>
      </c>
      <c r="H540">
        <v>7.0699999999999999E-2</v>
      </c>
      <c r="I540">
        <v>8.3430000000000004E-2</v>
      </c>
      <c r="J540">
        <v>9.6310000000000007E-2</v>
      </c>
      <c r="K540" t="s">
        <v>2528</v>
      </c>
      <c r="L540" t="s">
        <v>285</v>
      </c>
      <c r="M540" t="s">
        <v>1259</v>
      </c>
      <c r="N540" t="s">
        <v>659</v>
      </c>
      <c r="O540">
        <v>0.10934000000000001</v>
      </c>
      <c r="P540">
        <v>0.12253</v>
      </c>
    </row>
    <row r="541" spans="1:16">
      <c r="A541">
        <v>716262</v>
      </c>
      <c r="B541" t="s">
        <v>1261</v>
      </c>
      <c r="C541">
        <v>1.3089999999999999E-2</v>
      </c>
      <c r="D541">
        <v>2.2550000000000001E-2</v>
      </c>
      <c r="E541">
        <v>3.3410000000000002E-2</v>
      </c>
      <c r="F541">
        <v>4.5690000000000001E-2</v>
      </c>
      <c r="G541">
        <v>5.8119999999999998E-2</v>
      </c>
      <c r="H541">
        <v>7.0699999999999999E-2</v>
      </c>
      <c r="I541">
        <v>8.3430000000000004E-2</v>
      </c>
      <c r="J541">
        <v>9.6310000000000007E-2</v>
      </c>
      <c r="K541" t="s">
        <v>2529</v>
      </c>
      <c r="L541" t="s">
        <v>285</v>
      </c>
      <c r="M541" t="s">
        <v>1259</v>
      </c>
      <c r="N541" t="s">
        <v>661</v>
      </c>
      <c r="O541">
        <v>0.10934000000000001</v>
      </c>
      <c r="P541">
        <v>0.12253</v>
      </c>
    </row>
    <row r="542" spans="1:16">
      <c r="A542">
        <v>716263</v>
      </c>
      <c r="B542" t="s">
        <v>1262</v>
      </c>
      <c r="C542">
        <v>1.3089999999999999E-2</v>
      </c>
      <c r="D542">
        <v>2.2550000000000001E-2</v>
      </c>
      <c r="E542">
        <v>3.3410000000000002E-2</v>
      </c>
      <c r="F542">
        <v>4.5690000000000001E-2</v>
      </c>
      <c r="G542">
        <v>5.8119999999999998E-2</v>
      </c>
      <c r="H542">
        <v>7.0699999999999999E-2</v>
      </c>
      <c r="I542">
        <v>8.3430000000000004E-2</v>
      </c>
      <c r="J542">
        <v>9.6310000000000007E-2</v>
      </c>
      <c r="K542" t="s">
        <v>2530</v>
      </c>
      <c r="L542" t="s">
        <v>285</v>
      </c>
      <c r="M542" t="s">
        <v>1259</v>
      </c>
      <c r="N542" t="s">
        <v>663</v>
      </c>
      <c r="O542">
        <v>0.10934000000000001</v>
      </c>
      <c r="P542">
        <v>0.12253</v>
      </c>
    </row>
    <row r="543" spans="1:16">
      <c r="A543">
        <v>716264</v>
      </c>
      <c r="B543" t="s">
        <v>1263</v>
      </c>
      <c r="C543">
        <v>1.3089999999999999E-2</v>
      </c>
      <c r="D543">
        <v>2.2550000000000001E-2</v>
      </c>
      <c r="E543">
        <v>3.3410000000000002E-2</v>
      </c>
      <c r="F543">
        <v>4.5690000000000001E-2</v>
      </c>
      <c r="G543">
        <v>5.8119999999999998E-2</v>
      </c>
      <c r="H543">
        <v>7.0699999999999999E-2</v>
      </c>
      <c r="I543">
        <v>8.3430000000000004E-2</v>
      </c>
      <c r="J543">
        <v>9.6310000000000007E-2</v>
      </c>
      <c r="K543" t="s">
        <v>2531</v>
      </c>
      <c r="L543" t="s">
        <v>285</v>
      </c>
      <c r="M543" t="s">
        <v>1259</v>
      </c>
      <c r="N543" t="s">
        <v>665</v>
      </c>
      <c r="O543">
        <v>0.10934000000000001</v>
      </c>
      <c r="P543">
        <v>0.12253</v>
      </c>
    </row>
    <row r="544" spans="1:16">
      <c r="A544">
        <v>716265</v>
      </c>
      <c r="B544" t="s">
        <v>1264</v>
      </c>
      <c r="C544">
        <v>1.3089999999999999E-2</v>
      </c>
      <c r="D544">
        <v>2.2550000000000001E-2</v>
      </c>
      <c r="E544">
        <v>3.3410000000000002E-2</v>
      </c>
      <c r="F544">
        <v>4.5690000000000001E-2</v>
      </c>
      <c r="G544">
        <v>5.8119999999999998E-2</v>
      </c>
      <c r="H544">
        <v>7.0699999999999999E-2</v>
      </c>
      <c r="I544">
        <v>8.3430000000000004E-2</v>
      </c>
      <c r="J544">
        <v>9.6310000000000007E-2</v>
      </c>
      <c r="K544" t="s">
        <v>2532</v>
      </c>
      <c r="L544" t="s">
        <v>285</v>
      </c>
      <c r="M544" t="s">
        <v>1259</v>
      </c>
      <c r="N544" t="s">
        <v>667</v>
      </c>
      <c r="O544">
        <v>0.10934000000000001</v>
      </c>
      <c r="P544">
        <v>0.12253</v>
      </c>
    </row>
    <row r="545" spans="1:16">
      <c r="A545">
        <v>716266</v>
      </c>
      <c r="B545" t="s">
        <v>1265</v>
      </c>
      <c r="C545">
        <v>1.3089999999999999E-2</v>
      </c>
      <c r="D545">
        <v>2.2550000000000001E-2</v>
      </c>
      <c r="E545">
        <v>3.3410000000000002E-2</v>
      </c>
      <c r="F545">
        <v>4.5690000000000001E-2</v>
      </c>
      <c r="G545">
        <v>5.8119999999999998E-2</v>
      </c>
      <c r="H545">
        <v>7.0699999999999999E-2</v>
      </c>
      <c r="I545">
        <v>8.3430000000000004E-2</v>
      </c>
      <c r="J545">
        <v>9.6310000000000007E-2</v>
      </c>
      <c r="K545" t="s">
        <v>2533</v>
      </c>
      <c r="L545" t="s">
        <v>285</v>
      </c>
      <c r="M545" t="s">
        <v>1259</v>
      </c>
      <c r="N545" t="s">
        <v>669</v>
      </c>
      <c r="O545">
        <v>0.10934000000000001</v>
      </c>
      <c r="P545">
        <v>0.12253</v>
      </c>
    </row>
    <row r="546" spans="1:16">
      <c r="A546">
        <v>716267</v>
      </c>
      <c r="B546" t="s">
        <v>1266</v>
      </c>
      <c r="C546">
        <v>1.3089999999999999E-2</v>
      </c>
      <c r="D546">
        <v>2.2550000000000001E-2</v>
      </c>
      <c r="E546">
        <v>3.3410000000000002E-2</v>
      </c>
      <c r="F546">
        <v>4.5690000000000001E-2</v>
      </c>
      <c r="G546">
        <v>5.8119999999999998E-2</v>
      </c>
      <c r="H546">
        <v>7.0699999999999999E-2</v>
      </c>
      <c r="I546">
        <v>8.3430000000000004E-2</v>
      </c>
      <c r="J546">
        <v>9.6310000000000007E-2</v>
      </c>
      <c r="K546" t="s">
        <v>2534</v>
      </c>
      <c r="L546" t="s">
        <v>285</v>
      </c>
      <c r="M546" t="s">
        <v>1259</v>
      </c>
      <c r="N546" t="s">
        <v>671</v>
      </c>
      <c r="O546">
        <v>0.10934000000000001</v>
      </c>
      <c r="P546">
        <v>0.12253</v>
      </c>
    </row>
    <row r="547" spans="1:16">
      <c r="A547">
        <v>716268</v>
      </c>
      <c r="B547" t="s">
        <v>1267</v>
      </c>
      <c r="C547">
        <v>1.3089999999999999E-2</v>
      </c>
      <c r="D547">
        <v>2.2550000000000001E-2</v>
      </c>
      <c r="E547">
        <v>3.3410000000000002E-2</v>
      </c>
      <c r="F547">
        <v>4.5690000000000001E-2</v>
      </c>
      <c r="G547">
        <v>5.8119999999999998E-2</v>
      </c>
      <c r="H547">
        <v>7.0699999999999999E-2</v>
      </c>
      <c r="I547">
        <v>8.3430000000000004E-2</v>
      </c>
      <c r="J547">
        <v>9.6310000000000007E-2</v>
      </c>
      <c r="K547" t="s">
        <v>2535</v>
      </c>
      <c r="L547" t="s">
        <v>285</v>
      </c>
      <c r="M547" t="s">
        <v>1259</v>
      </c>
      <c r="N547" t="s">
        <v>673</v>
      </c>
      <c r="O547">
        <v>0.10934000000000001</v>
      </c>
      <c r="P547">
        <v>0.12253</v>
      </c>
    </row>
    <row r="548" spans="1:16">
      <c r="A548">
        <v>716269</v>
      </c>
      <c r="B548" t="s">
        <v>1268</v>
      </c>
      <c r="C548">
        <v>1.3089999999999999E-2</v>
      </c>
      <c r="D548">
        <v>2.2550000000000001E-2</v>
      </c>
      <c r="E548">
        <v>3.3410000000000002E-2</v>
      </c>
      <c r="F548">
        <v>4.5690000000000001E-2</v>
      </c>
      <c r="G548">
        <v>5.8119999999999998E-2</v>
      </c>
      <c r="H548">
        <v>7.0699999999999999E-2</v>
      </c>
      <c r="I548">
        <v>8.3430000000000004E-2</v>
      </c>
      <c r="J548">
        <v>9.6310000000000007E-2</v>
      </c>
      <c r="K548" t="s">
        <v>2536</v>
      </c>
      <c r="L548" t="s">
        <v>285</v>
      </c>
      <c r="M548" t="s">
        <v>1259</v>
      </c>
      <c r="N548" t="s">
        <v>675</v>
      </c>
      <c r="O548">
        <v>0.10934000000000001</v>
      </c>
      <c r="P548">
        <v>0.12253</v>
      </c>
    </row>
    <row r="549" spans="1:16">
      <c r="A549">
        <v>716270</v>
      </c>
      <c r="B549" t="s">
        <v>1269</v>
      </c>
      <c r="C549">
        <v>1.3089999999999999E-2</v>
      </c>
      <c r="D549">
        <v>2.2550000000000001E-2</v>
      </c>
      <c r="E549">
        <v>3.3410000000000002E-2</v>
      </c>
      <c r="F549">
        <v>4.5690000000000001E-2</v>
      </c>
      <c r="G549">
        <v>5.8119999999999998E-2</v>
      </c>
      <c r="H549">
        <v>7.0699999999999999E-2</v>
      </c>
      <c r="I549">
        <v>8.3430000000000004E-2</v>
      </c>
      <c r="J549">
        <v>9.6310000000000007E-2</v>
      </c>
      <c r="K549" t="s">
        <v>2537</v>
      </c>
      <c r="L549" t="s">
        <v>285</v>
      </c>
      <c r="M549" t="s">
        <v>1259</v>
      </c>
      <c r="N549" t="s">
        <v>677</v>
      </c>
      <c r="O549">
        <v>0.10934000000000001</v>
      </c>
      <c r="P549">
        <v>0.12253</v>
      </c>
    </row>
    <row r="550" spans="1:16">
      <c r="A550">
        <v>778870</v>
      </c>
      <c r="B550" t="s">
        <v>1270</v>
      </c>
      <c r="C550">
        <v>1.3089999999999999E-2</v>
      </c>
      <c r="D550">
        <v>2.2550000000000001E-2</v>
      </c>
      <c r="E550">
        <v>3.3410000000000002E-2</v>
      </c>
      <c r="F550">
        <v>4.5690000000000001E-2</v>
      </c>
      <c r="G550">
        <v>5.8119999999999998E-2</v>
      </c>
      <c r="H550">
        <v>7.0699999999999999E-2</v>
      </c>
      <c r="I550">
        <v>8.3430000000000004E-2</v>
      </c>
      <c r="J550">
        <v>9.6310000000000007E-2</v>
      </c>
      <c r="K550" t="s">
        <v>2538</v>
      </c>
      <c r="L550" t="s">
        <v>285</v>
      </c>
      <c r="M550" t="s">
        <v>1259</v>
      </c>
      <c r="N550" t="s">
        <v>679</v>
      </c>
      <c r="O550">
        <v>0.10934000000000001</v>
      </c>
      <c r="P550">
        <v>0.12253</v>
      </c>
    </row>
    <row r="551" spans="1:16">
      <c r="A551">
        <v>644196</v>
      </c>
      <c r="B551" t="s">
        <v>1271</v>
      </c>
      <c r="C551">
        <v>1.3089999999999999E-2</v>
      </c>
      <c r="D551">
        <v>2.2550000000000001E-2</v>
      </c>
      <c r="E551">
        <v>3.3410000000000002E-2</v>
      </c>
      <c r="F551">
        <v>4.5690000000000001E-2</v>
      </c>
      <c r="G551">
        <v>5.8119999999999998E-2</v>
      </c>
      <c r="H551">
        <v>7.0699999999999999E-2</v>
      </c>
      <c r="I551">
        <v>8.3430000000000004E-2</v>
      </c>
      <c r="J551">
        <v>9.6310000000000007E-2</v>
      </c>
      <c r="K551" t="s">
        <v>2539</v>
      </c>
      <c r="L551" t="s">
        <v>285</v>
      </c>
      <c r="M551" t="s">
        <v>1259</v>
      </c>
      <c r="N551" t="s">
        <v>681</v>
      </c>
      <c r="O551">
        <v>0.10934000000000001</v>
      </c>
      <c r="P551">
        <v>0.12253</v>
      </c>
    </row>
    <row r="552" spans="1:16">
      <c r="A552">
        <v>644197</v>
      </c>
      <c r="B552" t="s">
        <v>1272</v>
      </c>
      <c r="C552">
        <v>1.3089999999999999E-2</v>
      </c>
      <c r="D552">
        <v>2.2550000000000001E-2</v>
      </c>
      <c r="E552">
        <v>3.3410000000000002E-2</v>
      </c>
      <c r="F552">
        <v>4.5690000000000001E-2</v>
      </c>
      <c r="G552">
        <v>5.8119999999999998E-2</v>
      </c>
      <c r="H552">
        <v>7.0699999999999999E-2</v>
      </c>
      <c r="I552">
        <v>8.3430000000000004E-2</v>
      </c>
      <c r="J552">
        <v>9.6310000000000007E-2</v>
      </c>
      <c r="K552" t="s">
        <v>2540</v>
      </c>
      <c r="L552" t="s">
        <v>285</v>
      </c>
      <c r="M552" t="s">
        <v>1259</v>
      </c>
      <c r="N552" t="s">
        <v>683</v>
      </c>
      <c r="O552">
        <v>0.10934000000000001</v>
      </c>
      <c r="P552">
        <v>0.12253</v>
      </c>
    </row>
    <row r="553" spans="1:16">
      <c r="A553">
        <v>760899</v>
      </c>
      <c r="B553" t="s">
        <v>1273</v>
      </c>
      <c r="C553">
        <v>1.3089999999999999E-2</v>
      </c>
      <c r="D553">
        <v>2.2550000000000001E-2</v>
      </c>
      <c r="E553">
        <v>3.3410000000000002E-2</v>
      </c>
      <c r="F553">
        <v>4.5690000000000001E-2</v>
      </c>
      <c r="G553">
        <v>5.8119999999999998E-2</v>
      </c>
      <c r="H553">
        <v>7.0699999999999999E-2</v>
      </c>
      <c r="I553">
        <v>8.3430000000000004E-2</v>
      </c>
      <c r="J553">
        <v>9.6310000000000007E-2</v>
      </c>
      <c r="K553" t="s">
        <v>2541</v>
      </c>
      <c r="L553" t="s">
        <v>285</v>
      </c>
      <c r="M553" t="s">
        <v>1259</v>
      </c>
      <c r="N553" t="s">
        <v>685</v>
      </c>
      <c r="O553">
        <v>0.10934000000000001</v>
      </c>
      <c r="P553">
        <v>0.12253</v>
      </c>
    </row>
    <row r="554" spans="1:16">
      <c r="A554">
        <v>716295</v>
      </c>
      <c r="B554" t="s">
        <v>1274</v>
      </c>
      <c r="C554">
        <v>1.66E-2</v>
      </c>
      <c r="D554">
        <v>2.4150000000000001E-2</v>
      </c>
      <c r="E554">
        <v>3.0870000000000002E-2</v>
      </c>
      <c r="F554">
        <v>3.5770000000000003E-2</v>
      </c>
      <c r="G554">
        <v>4.283E-2</v>
      </c>
      <c r="H554">
        <v>5.2949999999999997E-2</v>
      </c>
      <c r="I554">
        <v>6.3170000000000004E-2</v>
      </c>
      <c r="J554">
        <v>7.349E-2</v>
      </c>
      <c r="K554" t="s">
        <v>2542</v>
      </c>
      <c r="L554" t="s">
        <v>285</v>
      </c>
      <c r="M554" t="s">
        <v>1259</v>
      </c>
      <c r="N554" t="s">
        <v>687</v>
      </c>
      <c r="O554">
        <v>8.3909999999999998E-2</v>
      </c>
      <c r="P554">
        <v>9.443E-2</v>
      </c>
    </row>
    <row r="555" spans="1:16">
      <c r="A555">
        <v>716296</v>
      </c>
      <c r="B555" t="s">
        <v>1275</v>
      </c>
      <c r="C555">
        <v>1.66E-2</v>
      </c>
      <c r="D555">
        <v>2.4150000000000001E-2</v>
      </c>
      <c r="E555">
        <v>3.0870000000000002E-2</v>
      </c>
      <c r="F555">
        <v>3.5770000000000003E-2</v>
      </c>
      <c r="G555">
        <v>4.283E-2</v>
      </c>
      <c r="H555">
        <v>5.2949999999999997E-2</v>
      </c>
      <c r="I555">
        <v>6.3170000000000004E-2</v>
      </c>
      <c r="J555">
        <v>7.349E-2</v>
      </c>
      <c r="K555" t="s">
        <v>2543</v>
      </c>
      <c r="L555" t="s">
        <v>285</v>
      </c>
      <c r="M555" t="s">
        <v>1259</v>
      </c>
      <c r="N555" t="s">
        <v>689</v>
      </c>
      <c r="O555">
        <v>8.3909999999999998E-2</v>
      </c>
      <c r="P555">
        <v>9.443E-2</v>
      </c>
    </row>
    <row r="556" spans="1:16">
      <c r="A556">
        <v>716297</v>
      </c>
      <c r="B556" t="s">
        <v>1276</v>
      </c>
      <c r="C556">
        <v>1.66E-2</v>
      </c>
      <c r="D556">
        <v>2.4150000000000001E-2</v>
      </c>
      <c r="E556">
        <v>3.0870000000000002E-2</v>
      </c>
      <c r="F556">
        <v>3.5770000000000003E-2</v>
      </c>
      <c r="G556">
        <v>4.283E-2</v>
      </c>
      <c r="H556">
        <v>5.2949999999999997E-2</v>
      </c>
      <c r="I556">
        <v>6.3170000000000004E-2</v>
      </c>
      <c r="J556">
        <v>7.349E-2</v>
      </c>
      <c r="K556" t="s">
        <v>2544</v>
      </c>
      <c r="L556" t="s">
        <v>285</v>
      </c>
      <c r="M556" t="s">
        <v>1259</v>
      </c>
      <c r="N556" t="s">
        <v>691</v>
      </c>
      <c r="O556">
        <v>8.3909999999999998E-2</v>
      </c>
      <c r="P556">
        <v>9.443E-2</v>
      </c>
    </row>
    <row r="557" spans="1:16">
      <c r="A557">
        <v>716298</v>
      </c>
      <c r="B557" t="s">
        <v>1277</v>
      </c>
      <c r="C557">
        <v>1.66E-2</v>
      </c>
      <c r="D557">
        <v>2.4150000000000001E-2</v>
      </c>
      <c r="E557">
        <v>3.0870000000000002E-2</v>
      </c>
      <c r="F557">
        <v>3.5770000000000003E-2</v>
      </c>
      <c r="G557">
        <v>4.283E-2</v>
      </c>
      <c r="H557">
        <v>5.2949999999999997E-2</v>
      </c>
      <c r="I557">
        <v>6.3170000000000004E-2</v>
      </c>
      <c r="J557">
        <v>7.349E-2</v>
      </c>
      <c r="K557" t="s">
        <v>2545</v>
      </c>
      <c r="L557" t="s">
        <v>285</v>
      </c>
      <c r="M557" t="s">
        <v>1259</v>
      </c>
      <c r="N557" t="s">
        <v>693</v>
      </c>
      <c r="O557">
        <v>8.3909999999999998E-2</v>
      </c>
      <c r="P557">
        <v>9.443E-2</v>
      </c>
    </row>
    <row r="558" spans="1:16">
      <c r="A558">
        <v>716299</v>
      </c>
      <c r="B558" t="s">
        <v>1278</v>
      </c>
      <c r="C558">
        <v>1.66E-2</v>
      </c>
      <c r="D558">
        <v>2.4150000000000001E-2</v>
      </c>
      <c r="E558">
        <v>3.0870000000000002E-2</v>
      </c>
      <c r="F558">
        <v>3.5770000000000003E-2</v>
      </c>
      <c r="G558">
        <v>4.283E-2</v>
      </c>
      <c r="H558">
        <v>5.2949999999999997E-2</v>
      </c>
      <c r="I558">
        <v>6.3170000000000004E-2</v>
      </c>
      <c r="J558">
        <v>7.349E-2</v>
      </c>
      <c r="K558" t="s">
        <v>2546</v>
      </c>
      <c r="L558" t="s">
        <v>285</v>
      </c>
      <c r="M558" t="s">
        <v>1259</v>
      </c>
      <c r="N558" t="s">
        <v>695</v>
      </c>
      <c r="O558">
        <v>8.3909999999999998E-2</v>
      </c>
      <c r="P558">
        <v>9.443E-2</v>
      </c>
    </row>
    <row r="559" spans="1:16">
      <c r="A559">
        <v>716300</v>
      </c>
      <c r="B559" t="s">
        <v>1279</v>
      </c>
      <c r="C559">
        <v>1.66E-2</v>
      </c>
      <c r="D559">
        <v>2.4150000000000001E-2</v>
      </c>
      <c r="E559">
        <v>3.0870000000000002E-2</v>
      </c>
      <c r="F559">
        <v>3.5770000000000003E-2</v>
      </c>
      <c r="G559">
        <v>4.283E-2</v>
      </c>
      <c r="H559">
        <v>5.2949999999999997E-2</v>
      </c>
      <c r="I559">
        <v>6.3170000000000004E-2</v>
      </c>
      <c r="J559">
        <v>7.349E-2</v>
      </c>
      <c r="K559" t="s">
        <v>2547</v>
      </c>
      <c r="L559" t="s">
        <v>285</v>
      </c>
      <c r="M559" t="s">
        <v>1259</v>
      </c>
      <c r="N559" t="s">
        <v>697</v>
      </c>
      <c r="O559">
        <v>8.3909999999999998E-2</v>
      </c>
      <c r="P559">
        <v>9.443E-2</v>
      </c>
    </row>
    <row r="560" spans="1:16">
      <c r="A560">
        <v>716301</v>
      </c>
      <c r="B560" t="s">
        <v>1280</v>
      </c>
      <c r="C560">
        <v>1.66E-2</v>
      </c>
      <c r="D560">
        <v>2.4150000000000001E-2</v>
      </c>
      <c r="E560">
        <v>3.0870000000000002E-2</v>
      </c>
      <c r="F560">
        <v>3.5770000000000003E-2</v>
      </c>
      <c r="G560">
        <v>4.283E-2</v>
      </c>
      <c r="H560">
        <v>5.2949999999999997E-2</v>
      </c>
      <c r="I560">
        <v>6.3170000000000004E-2</v>
      </c>
      <c r="J560">
        <v>7.349E-2</v>
      </c>
      <c r="K560" t="s">
        <v>2548</v>
      </c>
      <c r="L560" t="s">
        <v>285</v>
      </c>
      <c r="M560" t="s">
        <v>1259</v>
      </c>
      <c r="N560" t="s">
        <v>699</v>
      </c>
      <c r="O560">
        <v>8.3909999999999998E-2</v>
      </c>
      <c r="P560">
        <v>9.443E-2</v>
      </c>
    </row>
    <row r="561" spans="1:16">
      <c r="A561">
        <v>716302</v>
      </c>
      <c r="B561" t="s">
        <v>1281</v>
      </c>
      <c r="C561">
        <v>1.66E-2</v>
      </c>
      <c r="D561">
        <v>2.4150000000000001E-2</v>
      </c>
      <c r="E561">
        <v>3.0870000000000002E-2</v>
      </c>
      <c r="F561">
        <v>3.5770000000000003E-2</v>
      </c>
      <c r="G561">
        <v>4.283E-2</v>
      </c>
      <c r="H561">
        <v>5.2949999999999997E-2</v>
      </c>
      <c r="I561">
        <v>6.3170000000000004E-2</v>
      </c>
      <c r="J561">
        <v>7.349E-2</v>
      </c>
      <c r="K561" t="s">
        <v>2549</v>
      </c>
      <c r="L561" t="s">
        <v>285</v>
      </c>
      <c r="M561" t="s">
        <v>1259</v>
      </c>
      <c r="N561" t="s">
        <v>701</v>
      </c>
      <c r="O561">
        <v>8.3909999999999998E-2</v>
      </c>
      <c r="P561">
        <v>9.443E-2</v>
      </c>
    </row>
    <row r="562" spans="1:16">
      <c r="A562">
        <v>716303</v>
      </c>
      <c r="B562" t="s">
        <v>1282</v>
      </c>
      <c r="C562">
        <v>1.66E-2</v>
      </c>
      <c r="D562">
        <v>2.4150000000000001E-2</v>
      </c>
      <c r="E562">
        <v>3.0870000000000002E-2</v>
      </c>
      <c r="F562">
        <v>3.5770000000000003E-2</v>
      </c>
      <c r="G562">
        <v>4.283E-2</v>
      </c>
      <c r="H562">
        <v>5.2949999999999997E-2</v>
      </c>
      <c r="I562">
        <v>6.3170000000000004E-2</v>
      </c>
      <c r="J562">
        <v>7.349E-2</v>
      </c>
      <c r="K562" t="s">
        <v>2550</v>
      </c>
      <c r="L562" t="s">
        <v>285</v>
      </c>
      <c r="M562" t="s">
        <v>1259</v>
      </c>
      <c r="N562" t="s">
        <v>703</v>
      </c>
      <c r="O562">
        <v>8.3909999999999998E-2</v>
      </c>
      <c r="P562">
        <v>9.443E-2</v>
      </c>
    </row>
    <row r="563" spans="1:16">
      <c r="A563">
        <v>716304</v>
      </c>
      <c r="B563" t="s">
        <v>1283</v>
      </c>
      <c r="C563">
        <v>1.66E-2</v>
      </c>
      <c r="D563">
        <v>2.4150000000000001E-2</v>
      </c>
      <c r="E563">
        <v>3.0870000000000002E-2</v>
      </c>
      <c r="F563">
        <v>3.5770000000000003E-2</v>
      </c>
      <c r="G563">
        <v>4.283E-2</v>
      </c>
      <c r="H563">
        <v>5.2949999999999997E-2</v>
      </c>
      <c r="I563">
        <v>6.3170000000000004E-2</v>
      </c>
      <c r="J563">
        <v>7.349E-2</v>
      </c>
      <c r="K563" t="s">
        <v>2551</v>
      </c>
      <c r="L563" t="s">
        <v>285</v>
      </c>
      <c r="M563" t="s">
        <v>1259</v>
      </c>
      <c r="N563" t="s">
        <v>705</v>
      </c>
      <c r="O563">
        <v>8.3909999999999998E-2</v>
      </c>
      <c r="P563">
        <v>9.443E-2</v>
      </c>
    </row>
    <row r="564" spans="1:16">
      <c r="A564">
        <v>716305</v>
      </c>
      <c r="B564" t="s">
        <v>1284</v>
      </c>
      <c r="C564">
        <v>1.66E-2</v>
      </c>
      <c r="D564">
        <v>2.4150000000000001E-2</v>
      </c>
      <c r="E564">
        <v>3.0870000000000002E-2</v>
      </c>
      <c r="F564">
        <v>3.5770000000000003E-2</v>
      </c>
      <c r="G564">
        <v>4.283E-2</v>
      </c>
      <c r="H564">
        <v>5.2949999999999997E-2</v>
      </c>
      <c r="I564">
        <v>6.3170000000000004E-2</v>
      </c>
      <c r="J564">
        <v>7.349E-2</v>
      </c>
      <c r="K564" t="s">
        <v>2552</v>
      </c>
      <c r="L564" t="s">
        <v>285</v>
      </c>
      <c r="M564" t="s">
        <v>1259</v>
      </c>
      <c r="N564" t="s">
        <v>707</v>
      </c>
      <c r="O564">
        <v>8.3909999999999998E-2</v>
      </c>
      <c r="P564">
        <v>9.443E-2</v>
      </c>
    </row>
    <row r="565" spans="1:16">
      <c r="A565">
        <v>716306</v>
      </c>
      <c r="B565" t="s">
        <v>1285</v>
      </c>
      <c r="C565">
        <v>1.66E-2</v>
      </c>
      <c r="D565">
        <v>2.4150000000000001E-2</v>
      </c>
      <c r="E565">
        <v>3.0870000000000002E-2</v>
      </c>
      <c r="F565">
        <v>3.5770000000000003E-2</v>
      </c>
      <c r="G565">
        <v>4.283E-2</v>
      </c>
      <c r="H565">
        <v>5.2949999999999997E-2</v>
      </c>
      <c r="I565">
        <v>6.3170000000000004E-2</v>
      </c>
      <c r="J565">
        <v>7.349E-2</v>
      </c>
      <c r="K565" t="s">
        <v>2553</v>
      </c>
      <c r="L565" t="s">
        <v>285</v>
      </c>
      <c r="M565" t="s">
        <v>1259</v>
      </c>
      <c r="N565" t="s">
        <v>709</v>
      </c>
      <c r="O565">
        <v>8.3909999999999998E-2</v>
      </c>
      <c r="P565">
        <v>9.443E-2</v>
      </c>
    </row>
    <row r="566" spans="1:16">
      <c r="A566">
        <v>716307</v>
      </c>
      <c r="B566" t="s">
        <v>1286</v>
      </c>
      <c r="C566">
        <v>1.66E-2</v>
      </c>
      <c r="D566">
        <v>2.4150000000000001E-2</v>
      </c>
      <c r="E566">
        <v>3.0870000000000002E-2</v>
      </c>
      <c r="F566">
        <v>3.5770000000000003E-2</v>
      </c>
      <c r="G566">
        <v>4.283E-2</v>
      </c>
      <c r="H566">
        <v>5.2949999999999997E-2</v>
      </c>
      <c r="I566">
        <v>6.3170000000000004E-2</v>
      </c>
      <c r="J566">
        <v>7.349E-2</v>
      </c>
      <c r="K566" t="s">
        <v>2554</v>
      </c>
      <c r="L566" t="s">
        <v>285</v>
      </c>
      <c r="M566" t="s">
        <v>1259</v>
      </c>
      <c r="N566" t="s">
        <v>711</v>
      </c>
      <c r="O566">
        <v>8.3909999999999998E-2</v>
      </c>
      <c r="P566">
        <v>9.443E-2</v>
      </c>
    </row>
    <row r="567" spans="1:16">
      <c r="A567">
        <v>716308</v>
      </c>
      <c r="B567" t="s">
        <v>1287</v>
      </c>
      <c r="C567">
        <v>1.66E-2</v>
      </c>
      <c r="D567">
        <v>2.4150000000000001E-2</v>
      </c>
      <c r="E567">
        <v>3.0870000000000002E-2</v>
      </c>
      <c r="F567">
        <v>3.5770000000000003E-2</v>
      </c>
      <c r="G567">
        <v>4.283E-2</v>
      </c>
      <c r="H567">
        <v>5.2949999999999997E-2</v>
      </c>
      <c r="I567">
        <v>6.3170000000000004E-2</v>
      </c>
      <c r="J567">
        <v>7.349E-2</v>
      </c>
      <c r="K567" t="s">
        <v>2555</v>
      </c>
      <c r="L567" t="s">
        <v>285</v>
      </c>
      <c r="M567" t="s">
        <v>1259</v>
      </c>
      <c r="N567" t="s">
        <v>713</v>
      </c>
      <c r="O567">
        <v>8.3909999999999998E-2</v>
      </c>
      <c r="P567">
        <v>9.443E-2</v>
      </c>
    </row>
    <row r="568" spans="1:16">
      <c r="A568">
        <v>716309</v>
      </c>
      <c r="B568" t="s">
        <v>1288</v>
      </c>
      <c r="C568">
        <v>1.66E-2</v>
      </c>
      <c r="D568">
        <v>2.4150000000000001E-2</v>
      </c>
      <c r="E568">
        <v>3.0870000000000002E-2</v>
      </c>
      <c r="F568">
        <v>3.5770000000000003E-2</v>
      </c>
      <c r="G568">
        <v>4.283E-2</v>
      </c>
      <c r="H568">
        <v>5.2949999999999997E-2</v>
      </c>
      <c r="I568">
        <v>6.3170000000000004E-2</v>
      </c>
      <c r="J568">
        <v>7.349E-2</v>
      </c>
      <c r="K568" t="s">
        <v>2556</v>
      </c>
      <c r="L568" t="s">
        <v>285</v>
      </c>
      <c r="M568" t="s">
        <v>1259</v>
      </c>
      <c r="N568" t="s">
        <v>715</v>
      </c>
      <c r="O568">
        <v>8.3909999999999998E-2</v>
      </c>
      <c r="P568">
        <v>9.443E-2</v>
      </c>
    </row>
    <row r="569" spans="1:16">
      <c r="A569">
        <v>716271</v>
      </c>
      <c r="B569" t="s">
        <v>1289</v>
      </c>
      <c r="C569">
        <v>1.66E-2</v>
      </c>
      <c r="D569">
        <v>2.4150000000000001E-2</v>
      </c>
      <c r="E569">
        <v>3.0870000000000002E-2</v>
      </c>
      <c r="F569">
        <v>3.5770000000000003E-2</v>
      </c>
      <c r="G569">
        <v>4.283E-2</v>
      </c>
      <c r="H569">
        <v>5.2949999999999997E-2</v>
      </c>
      <c r="I569">
        <v>6.3170000000000004E-2</v>
      </c>
      <c r="J569">
        <v>7.349E-2</v>
      </c>
      <c r="K569" t="s">
        <v>2557</v>
      </c>
      <c r="L569" t="s">
        <v>285</v>
      </c>
      <c r="M569" t="s">
        <v>1259</v>
      </c>
      <c r="N569" t="s">
        <v>717</v>
      </c>
      <c r="O569">
        <v>8.3909999999999998E-2</v>
      </c>
      <c r="P569">
        <v>9.443E-2</v>
      </c>
    </row>
    <row r="570" spans="1:16">
      <c r="A570">
        <v>716272</v>
      </c>
      <c r="B570" t="s">
        <v>1290</v>
      </c>
      <c r="C570">
        <v>1.66E-2</v>
      </c>
      <c r="D570">
        <v>2.4150000000000001E-2</v>
      </c>
      <c r="E570">
        <v>3.0870000000000002E-2</v>
      </c>
      <c r="F570">
        <v>3.5770000000000003E-2</v>
      </c>
      <c r="G570">
        <v>4.283E-2</v>
      </c>
      <c r="H570">
        <v>5.2949999999999997E-2</v>
      </c>
      <c r="I570">
        <v>6.3170000000000004E-2</v>
      </c>
      <c r="J570">
        <v>7.349E-2</v>
      </c>
      <c r="K570" t="s">
        <v>2558</v>
      </c>
      <c r="L570" t="s">
        <v>285</v>
      </c>
      <c r="M570" t="s">
        <v>1259</v>
      </c>
      <c r="N570" t="s">
        <v>719</v>
      </c>
      <c r="O570">
        <v>8.3909999999999998E-2</v>
      </c>
      <c r="P570">
        <v>9.443E-2</v>
      </c>
    </row>
    <row r="571" spans="1:16">
      <c r="A571">
        <v>716273</v>
      </c>
      <c r="B571" t="s">
        <v>1291</v>
      </c>
      <c r="C571">
        <v>1.66E-2</v>
      </c>
      <c r="D571">
        <v>2.4150000000000001E-2</v>
      </c>
      <c r="E571">
        <v>3.0870000000000002E-2</v>
      </c>
      <c r="F571">
        <v>3.5770000000000003E-2</v>
      </c>
      <c r="G571">
        <v>4.283E-2</v>
      </c>
      <c r="H571">
        <v>5.2949999999999997E-2</v>
      </c>
      <c r="I571">
        <v>6.3170000000000004E-2</v>
      </c>
      <c r="J571">
        <v>7.349E-2</v>
      </c>
      <c r="K571" t="s">
        <v>2559</v>
      </c>
      <c r="L571" t="s">
        <v>285</v>
      </c>
      <c r="M571" t="s">
        <v>1259</v>
      </c>
      <c r="N571" t="s">
        <v>721</v>
      </c>
      <c r="O571">
        <v>8.3909999999999998E-2</v>
      </c>
      <c r="P571">
        <v>9.443E-2</v>
      </c>
    </row>
    <row r="572" spans="1:16">
      <c r="A572">
        <v>716274</v>
      </c>
      <c r="B572" t="s">
        <v>1292</v>
      </c>
      <c r="C572">
        <v>1.66E-2</v>
      </c>
      <c r="D572">
        <v>2.4150000000000001E-2</v>
      </c>
      <c r="E572">
        <v>3.0870000000000002E-2</v>
      </c>
      <c r="F572">
        <v>3.5770000000000003E-2</v>
      </c>
      <c r="G572">
        <v>4.283E-2</v>
      </c>
      <c r="H572">
        <v>5.2949999999999997E-2</v>
      </c>
      <c r="I572">
        <v>6.3170000000000004E-2</v>
      </c>
      <c r="J572">
        <v>7.349E-2</v>
      </c>
      <c r="K572" t="s">
        <v>2560</v>
      </c>
      <c r="L572" t="s">
        <v>285</v>
      </c>
      <c r="M572" t="s">
        <v>1259</v>
      </c>
      <c r="N572" t="s">
        <v>723</v>
      </c>
      <c r="O572">
        <v>8.3909999999999998E-2</v>
      </c>
      <c r="P572">
        <v>9.443E-2</v>
      </c>
    </row>
    <row r="573" spans="1:16">
      <c r="A573">
        <v>716275</v>
      </c>
      <c r="B573" t="s">
        <v>1293</v>
      </c>
      <c r="C573">
        <v>1.66E-2</v>
      </c>
      <c r="D573">
        <v>2.4150000000000001E-2</v>
      </c>
      <c r="E573">
        <v>3.0870000000000002E-2</v>
      </c>
      <c r="F573">
        <v>3.5770000000000003E-2</v>
      </c>
      <c r="G573">
        <v>4.283E-2</v>
      </c>
      <c r="H573">
        <v>5.2949999999999997E-2</v>
      </c>
      <c r="I573">
        <v>6.3170000000000004E-2</v>
      </c>
      <c r="J573">
        <v>7.349E-2</v>
      </c>
      <c r="K573" t="s">
        <v>2561</v>
      </c>
      <c r="L573" t="s">
        <v>285</v>
      </c>
      <c r="M573" t="s">
        <v>1259</v>
      </c>
      <c r="N573" t="s">
        <v>725</v>
      </c>
      <c r="O573">
        <v>8.3909999999999998E-2</v>
      </c>
      <c r="P573">
        <v>9.443E-2</v>
      </c>
    </row>
    <row r="574" spans="1:16">
      <c r="A574">
        <v>760902</v>
      </c>
      <c r="B574" t="s">
        <v>1294</v>
      </c>
      <c r="C574">
        <v>1.66E-2</v>
      </c>
      <c r="D574">
        <v>2.4150000000000001E-2</v>
      </c>
      <c r="E574">
        <v>3.0870000000000002E-2</v>
      </c>
      <c r="F574">
        <v>3.5770000000000003E-2</v>
      </c>
      <c r="G574">
        <v>4.283E-2</v>
      </c>
      <c r="H574">
        <v>5.2949999999999997E-2</v>
      </c>
      <c r="I574">
        <v>6.3170000000000004E-2</v>
      </c>
      <c r="J574">
        <v>7.349E-2</v>
      </c>
      <c r="K574" t="s">
        <v>2562</v>
      </c>
      <c r="L574" t="s">
        <v>285</v>
      </c>
      <c r="M574" t="s">
        <v>1259</v>
      </c>
      <c r="N574" t="s">
        <v>727</v>
      </c>
      <c r="O574">
        <v>8.3909999999999998E-2</v>
      </c>
      <c r="P574">
        <v>9.443E-2</v>
      </c>
    </row>
    <row r="575" spans="1:16">
      <c r="A575">
        <v>656102</v>
      </c>
      <c r="B575" t="s">
        <v>1295</v>
      </c>
      <c r="C575">
        <v>1.66E-2</v>
      </c>
      <c r="D575">
        <v>2.4150000000000001E-2</v>
      </c>
      <c r="E575">
        <v>3.0870000000000002E-2</v>
      </c>
      <c r="F575">
        <v>3.5770000000000003E-2</v>
      </c>
      <c r="G575">
        <v>4.283E-2</v>
      </c>
      <c r="H575">
        <v>5.2949999999999997E-2</v>
      </c>
      <c r="I575">
        <v>6.3170000000000004E-2</v>
      </c>
      <c r="J575">
        <v>7.349E-2</v>
      </c>
      <c r="K575" t="s">
        <v>2563</v>
      </c>
      <c r="L575" t="s">
        <v>285</v>
      </c>
      <c r="M575" t="s">
        <v>1259</v>
      </c>
      <c r="N575" t="s">
        <v>729</v>
      </c>
      <c r="O575">
        <v>8.3909999999999998E-2</v>
      </c>
      <c r="P575">
        <v>9.443E-2</v>
      </c>
    </row>
    <row r="576" spans="1:16">
      <c r="A576">
        <v>644198</v>
      </c>
      <c r="B576" t="s">
        <v>1296</v>
      </c>
      <c r="C576">
        <v>1.66E-2</v>
      </c>
      <c r="D576">
        <v>2.4150000000000001E-2</v>
      </c>
      <c r="E576">
        <v>3.0870000000000002E-2</v>
      </c>
      <c r="F576">
        <v>3.5770000000000003E-2</v>
      </c>
      <c r="G576">
        <v>4.283E-2</v>
      </c>
      <c r="H576">
        <v>5.2949999999999997E-2</v>
      </c>
      <c r="I576">
        <v>6.3170000000000004E-2</v>
      </c>
      <c r="J576">
        <v>7.349E-2</v>
      </c>
      <c r="K576" t="s">
        <v>2564</v>
      </c>
      <c r="L576" t="s">
        <v>285</v>
      </c>
      <c r="M576" t="s">
        <v>1259</v>
      </c>
      <c r="N576" t="s">
        <v>731</v>
      </c>
      <c r="O576">
        <v>8.3909999999999998E-2</v>
      </c>
      <c r="P576">
        <v>9.443E-2</v>
      </c>
    </row>
    <row r="577" spans="1:16">
      <c r="A577">
        <v>656100</v>
      </c>
      <c r="B577" t="s">
        <v>1297</v>
      </c>
      <c r="C577">
        <v>1.66E-2</v>
      </c>
      <c r="D577">
        <v>2.4150000000000001E-2</v>
      </c>
      <c r="E577">
        <v>3.0870000000000002E-2</v>
      </c>
      <c r="F577">
        <v>3.5770000000000003E-2</v>
      </c>
      <c r="G577">
        <v>4.283E-2</v>
      </c>
      <c r="H577">
        <v>5.2949999999999997E-2</v>
      </c>
      <c r="I577">
        <v>6.3170000000000004E-2</v>
      </c>
      <c r="J577">
        <v>7.349E-2</v>
      </c>
      <c r="K577" t="s">
        <v>2565</v>
      </c>
      <c r="L577" t="s">
        <v>285</v>
      </c>
      <c r="M577" t="s">
        <v>1259</v>
      </c>
      <c r="N577" t="s">
        <v>733</v>
      </c>
      <c r="O577">
        <v>8.3909999999999998E-2</v>
      </c>
      <c r="P577">
        <v>9.443E-2</v>
      </c>
    </row>
    <row r="578" spans="1:16">
      <c r="A578">
        <v>656103</v>
      </c>
      <c r="B578" t="s">
        <v>1298</v>
      </c>
      <c r="C578">
        <v>1.66E-2</v>
      </c>
      <c r="D578">
        <v>2.4150000000000001E-2</v>
      </c>
      <c r="E578">
        <v>3.0870000000000002E-2</v>
      </c>
      <c r="F578">
        <v>3.5770000000000003E-2</v>
      </c>
      <c r="G578">
        <v>4.283E-2</v>
      </c>
      <c r="H578">
        <v>5.2949999999999997E-2</v>
      </c>
      <c r="I578">
        <v>6.3170000000000004E-2</v>
      </c>
      <c r="J578">
        <v>7.349E-2</v>
      </c>
      <c r="K578" t="s">
        <v>2566</v>
      </c>
      <c r="L578" t="s">
        <v>285</v>
      </c>
      <c r="M578" t="s">
        <v>1259</v>
      </c>
      <c r="N578" t="s">
        <v>735</v>
      </c>
      <c r="O578">
        <v>8.3909999999999998E-2</v>
      </c>
      <c r="P578">
        <v>9.443E-2</v>
      </c>
    </row>
    <row r="579" spans="1:16">
      <c r="A579">
        <v>644199</v>
      </c>
      <c r="B579" t="s">
        <v>1299</v>
      </c>
      <c r="C579">
        <v>1.66E-2</v>
      </c>
      <c r="D579">
        <v>2.4150000000000001E-2</v>
      </c>
      <c r="E579">
        <v>3.0870000000000002E-2</v>
      </c>
      <c r="F579">
        <v>3.5770000000000003E-2</v>
      </c>
      <c r="G579">
        <v>4.283E-2</v>
      </c>
      <c r="H579">
        <v>5.2949999999999997E-2</v>
      </c>
      <c r="I579">
        <v>6.3170000000000004E-2</v>
      </c>
      <c r="J579">
        <v>7.349E-2</v>
      </c>
      <c r="K579" t="s">
        <v>2567</v>
      </c>
      <c r="L579" t="s">
        <v>285</v>
      </c>
      <c r="M579" t="s">
        <v>1259</v>
      </c>
      <c r="N579" t="s">
        <v>737</v>
      </c>
      <c r="O579">
        <v>8.3909999999999998E-2</v>
      </c>
      <c r="P579">
        <v>9.443E-2</v>
      </c>
    </row>
    <row r="580" spans="1:16">
      <c r="A580">
        <v>656101</v>
      </c>
      <c r="B580" t="s">
        <v>1300</v>
      </c>
      <c r="C580">
        <v>1.66E-2</v>
      </c>
      <c r="D580">
        <v>2.4150000000000001E-2</v>
      </c>
      <c r="E580">
        <v>3.0870000000000002E-2</v>
      </c>
      <c r="F580">
        <v>3.5770000000000003E-2</v>
      </c>
      <c r="G580">
        <v>4.283E-2</v>
      </c>
      <c r="H580">
        <v>5.2949999999999997E-2</v>
      </c>
      <c r="I580">
        <v>6.3170000000000004E-2</v>
      </c>
      <c r="J580">
        <v>7.349E-2</v>
      </c>
      <c r="K580" t="s">
        <v>2568</v>
      </c>
      <c r="L580" t="s">
        <v>285</v>
      </c>
      <c r="M580" t="s">
        <v>1259</v>
      </c>
      <c r="N580" t="s">
        <v>739</v>
      </c>
      <c r="O580">
        <v>8.3909999999999998E-2</v>
      </c>
      <c r="P580">
        <v>9.443E-2</v>
      </c>
    </row>
    <row r="581" spans="1:16">
      <c r="A581">
        <v>716276</v>
      </c>
      <c r="B581" t="s">
        <v>1301</v>
      </c>
      <c r="C581">
        <v>1.66E-2</v>
      </c>
      <c r="D581">
        <v>2.4150000000000001E-2</v>
      </c>
      <c r="E581">
        <v>3.0870000000000002E-2</v>
      </c>
      <c r="F581">
        <v>3.5770000000000003E-2</v>
      </c>
      <c r="G581">
        <v>4.283E-2</v>
      </c>
      <c r="H581">
        <v>5.2949999999999997E-2</v>
      </c>
      <c r="I581">
        <v>6.3170000000000004E-2</v>
      </c>
      <c r="J581">
        <v>7.349E-2</v>
      </c>
      <c r="K581" t="s">
        <v>2569</v>
      </c>
      <c r="L581" t="s">
        <v>285</v>
      </c>
      <c r="M581" t="s">
        <v>1259</v>
      </c>
      <c r="N581" t="s">
        <v>741</v>
      </c>
      <c r="O581">
        <v>8.3909999999999998E-2</v>
      </c>
      <c r="P581">
        <v>9.443E-2</v>
      </c>
    </row>
    <row r="582" spans="1:16">
      <c r="A582">
        <v>716277</v>
      </c>
      <c r="B582" t="s">
        <v>1302</v>
      </c>
      <c r="C582">
        <v>1.66E-2</v>
      </c>
      <c r="D582">
        <v>2.4150000000000001E-2</v>
      </c>
      <c r="E582">
        <v>3.0870000000000002E-2</v>
      </c>
      <c r="F582">
        <v>3.5770000000000003E-2</v>
      </c>
      <c r="G582">
        <v>4.283E-2</v>
      </c>
      <c r="H582">
        <v>5.2949999999999997E-2</v>
      </c>
      <c r="I582">
        <v>6.3170000000000004E-2</v>
      </c>
      <c r="J582">
        <v>7.349E-2</v>
      </c>
      <c r="K582" t="s">
        <v>2570</v>
      </c>
      <c r="L582" t="s">
        <v>285</v>
      </c>
      <c r="M582" t="s">
        <v>1259</v>
      </c>
      <c r="N582" t="s">
        <v>743</v>
      </c>
      <c r="O582">
        <v>8.3909999999999998E-2</v>
      </c>
      <c r="P582">
        <v>9.443E-2</v>
      </c>
    </row>
    <row r="583" spans="1:16">
      <c r="A583">
        <v>716278</v>
      </c>
      <c r="B583" t="s">
        <v>1303</v>
      </c>
      <c r="C583">
        <v>1.66E-2</v>
      </c>
      <c r="D583">
        <v>2.4150000000000001E-2</v>
      </c>
      <c r="E583">
        <v>3.0870000000000002E-2</v>
      </c>
      <c r="F583">
        <v>3.5770000000000003E-2</v>
      </c>
      <c r="G583">
        <v>4.283E-2</v>
      </c>
      <c r="H583">
        <v>5.2949999999999997E-2</v>
      </c>
      <c r="I583">
        <v>6.3170000000000004E-2</v>
      </c>
      <c r="J583">
        <v>7.349E-2</v>
      </c>
      <c r="K583" t="s">
        <v>2571</v>
      </c>
      <c r="L583" t="s">
        <v>285</v>
      </c>
      <c r="M583" t="s">
        <v>1259</v>
      </c>
      <c r="N583" t="s">
        <v>745</v>
      </c>
      <c r="O583">
        <v>8.3909999999999998E-2</v>
      </c>
      <c r="P583">
        <v>9.443E-2</v>
      </c>
    </row>
    <row r="584" spans="1:16">
      <c r="A584">
        <v>716279</v>
      </c>
      <c r="B584" t="s">
        <v>1304</v>
      </c>
      <c r="C584">
        <v>1.66E-2</v>
      </c>
      <c r="D584">
        <v>2.4150000000000001E-2</v>
      </c>
      <c r="E584">
        <v>3.0870000000000002E-2</v>
      </c>
      <c r="F584">
        <v>3.5770000000000003E-2</v>
      </c>
      <c r="G584">
        <v>4.283E-2</v>
      </c>
      <c r="H584">
        <v>5.2949999999999997E-2</v>
      </c>
      <c r="I584">
        <v>6.3170000000000004E-2</v>
      </c>
      <c r="J584">
        <v>7.349E-2</v>
      </c>
      <c r="K584" t="s">
        <v>2572</v>
      </c>
      <c r="L584" t="s">
        <v>285</v>
      </c>
      <c r="M584" t="s">
        <v>1259</v>
      </c>
      <c r="N584" t="s">
        <v>747</v>
      </c>
      <c r="O584">
        <v>8.3909999999999998E-2</v>
      </c>
      <c r="P584">
        <v>9.443E-2</v>
      </c>
    </row>
    <row r="585" spans="1:16">
      <c r="A585">
        <v>716280</v>
      </c>
      <c r="B585" t="s">
        <v>1305</v>
      </c>
      <c r="C585">
        <v>1.66E-2</v>
      </c>
      <c r="D585">
        <v>2.4150000000000001E-2</v>
      </c>
      <c r="E585">
        <v>3.0870000000000002E-2</v>
      </c>
      <c r="F585">
        <v>3.5770000000000003E-2</v>
      </c>
      <c r="G585">
        <v>4.283E-2</v>
      </c>
      <c r="H585">
        <v>5.2949999999999997E-2</v>
      </c>
      <c r="I585">
        <v>6.3170000000000004E-2</v>
      </c>
      <c r="J585">
        <v>7.349E-2</v>
      </c>
      <c r="K585" t="s">
        <v>2573</v>
      </c>
      <c r="L585" t="s">
        <v>285</v>
      </c>
      <c r="M585" t="s">
        <v>1259</v>
      </c>
      <c r="N585" t="s">
        <v>749</v>
      </c>
      <c r="O585">
        <v>8.3909999999999998E-2</v>
      </c>
      <c r="P585">
        <v>9.443E-2</v>
      </c>
    </row>
    <row r="586" spans="1:16">
      <c r="A586">
        <v>716281</v>
      </c>
      <c r="B586" t="s">
        <v>1306</v>
      </c>
      <c r="C586">
        <v>1.66E-2</v>
      </c>
      <c r="D586">
        <v>2.4150000000000001E-2</v>
      </c>
      <c r="E586">
        <v>3.0870000000000002E-2</v>
      </c>
      <c r="F586">
        <v>3.5770000000000003E-2</v>
      </c>
      <c r="G586">
        <v>4.283E-2</v>
      </c>
      <c r="H586">
        <v>5.2949999999999997E-2</v>
      </c>
      <c r="I586">
        <v>6.3170000000000004E-2</v>
      </c>
      <c r="J586">
        <v>7.349E-2</v>
      </c>
      <c r="K586" t="s">
        <v>2574</v>
      </c>
      <c r="L586" t="s">
        <v>285</v>
      </c>
      <c r="M586" t="s">
        <v>1259</v>
      </c>
      <c r="N586" t="s">
        <v>751</v>
      </c>
      <c r="O586">
        <v>8.3909999999999998E-2</v>
      </c>
      <c r="P586">
        <v>9.443E-2</v>
      </c>
    </row>
    <row r="587" spans="1:16">
      <c r="A587">
        <v>716282</v>
      </c>
      <c r="B587" t="s">
        <v>1307</v>
      </c>
      <c r="C587">
        <v>1.66E-2</v>
      </c>
      <c r="D587">
        <v>2.4150000000000001E-2</v>
      </c>
      <c r="E587">
        <v>3.0870000000000002E-2</v>
      </c>
      <c r="F587">
        <v>3.5770000000000003E-2</v>
      </c>
      <c r="G587">
        <v>4.283E-2</v>
      </c>
      <c r="H587">
        <v>5.2949999999999997E-2</v>
      </c>
      <c r="I587">
        <v>6.3170000000000004E-2</v>
      </c>
      <c r="J587">
        <v>7.349E-2</v>
      </c>
      <c r="K587" t="s">
        <v>2575</v>
      </c>
      <c r="L587" t="s">
        <v>285</v>
      </c>
      <c r="M587" t="s">
        <v>1259</v>
      </c>
      <c r="N587" t="s">
        <v>753</v>
      </c>
      <c r="O587">
        <v>8.3909999999999998E-2</v>
      </c>
      <c r="P587">
        <v>9.443E-2</v>
      </c>
    </row>
    <row r="588" spans="1:16">
      <c r="A588">
        <v>716283</v>
      </c>
      <c r="B588" t="s">
        <v>1308</v>
      </c>
      <c r="C588">
        <v>1.66E-2</v>
      </c>
      <c r="D588">
        <v>2.4150000000000001E-2</v>
      </c>
      <c r="E588">
        <v>3.0870000000000002E-2</v>
      </c>
      <c r="F588">
        <v>3.5770000000000003E-2</v>
      </c>
      <c r="G588">
        <v>4.283E-2</v>
      </c>
      <c r="H588">
        <v>5.2949999999999997E-2</v>
      </c>
      <c r="I588">
        <v>6.3170000000000004E-2</v>
      </c>
      <c r="J588">
        <v>7.349E-2</v>
      </c>
      <c r="K588" t="s">
        <v>2576</v>
      </c>
      <c r="L588" t="s">
        <v>285</v>
      </c>
      <c r="M588" t="s">
        <v>1259</v>
      </c>
      <c r="N588" t="s">
        <v>755</v>
      </c>
      <c r="O588">
        <v>8.3909999999999998E-2</v>
      </c>
      <c r="P588">
        <v>9.443E-2</v>
      </c>
    </row>
    <row r="589" spans="1:16">
      <c r="A589">
        <v>716284</v>
      </c>
      <c r="B589" t="s">
        <v>1309</v>
      </c>
      <c r="C589">
        <v>1.66E-2</v>
      </c>
      <c r="D589">
        <v>2.4150000000000001E-2</v>
      </c>
      <c r="E589">
        <v>3.0870000000000002E-2</v>
      </c>
      <c r="F589">
        <v>3.5770000000000003E-2</v>
      </c>
      <c r="G589">
        <v>4.283E-2</v>
      </c>
      <c r="H589">
        <v>5.2949999999999997E-2</v>
      </c>
      <c r="I589">
        <v>6.3170000000000004E-2</v>
      </c>
      <c r="J589">
        <v>7.349E-2</v>
      </c>
      <c r="K589" t="s">
        <v>2577</v>
      </c>
      <c r="L589" t="s">
        <v>285</v>
      </c>
      <c r="M589" t="s">
        <v>1259</v>
      </c>
      <c r="N589" t="s">
        <v>757</v>
      </c>
      <c r="O589">
        <v>8.3909999999999998E-2</v>
      </c>
      <c r="P589">
        <v>9.443E-2</v>
      </c>
    </row>
    <row r="590" spans="1:16">
      <c r="A590">
        <v>716285</v>
      </c>
      <c r="B590" t="s">
        <v>1310</v>
      </c>
      <c r="C590">
        <v>1.66E-2</v>
      </c>
      <c r="D590">
        <v>2.4150000000000001E-2</v>
      </c>
      <c r="E590">
        <v>3.0870000000000002E-2</v>
      </c>
      <c r="F590">
        <v>3.5770000000000003E-2</v>
      </c>
      <c r="G590">
        <v>4.283E-2</v>
      </c>
      <c r="H590">
        <v>5.2949999999999997E-2</v>
      </c>
      <c r="I590">
        <v>6.3170000000000004E-2</v>
      </c>
      <c r="J590">
        <v>7.349E-2</v>
      </c>
      <c r="K590" t="s">
        <v>2578</v>
      </c>
      <c r="L590" t="s">
        <v>285</v>
      </c>
      <c r="M590" t="s">
        <v>1259</v>
      </c>
      <c r="N590" t="s">
        <v>759</v>
      </c>
      <c r="O590">
        <v>8.3909999999999998E-2</v>
      </c>
      <c r="P590">
        <v>9.443E-2</v>
      </c>
    </row>
    <row r="591" spans="1:16">
      <c r="A591">
        <v>716286</v>
      </c>
      <c r="B591" t="s">
        <v>1311</v>
      </c>
      <c r="C591">
        <v>1.66E-2</v>
      </c>
      <c r="D591">
        <v>2.4150000000000001E-2</v>
      </c>
      <c r="E591">
        <v>3.0870000000000002E-2</v>
      </c>
      <c r="F591">
        <v>3.5770000000000003E-2</v>
      </c>
      <c r="G591">
        <v>4.283E-2</v>
      </c>
      <c r="H591">
        <v>5.2949999999999997E-2</v>
      </c>
      <c r="I591">
        <v>6.3170000000000004E-2</v>
      </c>
      <c r="J591">
        <v>7.349E-2</v>
      </c>
      <c r="K591" t="s">
        <v>2579</v>
      </c>
      <c r="L591" t="s">
        <v>285</v>
      </c>
      <c r="M591" t="s">
        <v>1259</v>
      </c>
      <c r="N591" t="s">
        <v>761</v>
      </c>
      <c r="O591">
        <v>8.3909999999999998E-2</v>
      </c>
      <c r="P591">
        <v>9.443E-2</v>
      </c>
    </row>
    <row r="592" spans="1:16">
      <c r="A592">
        <v>716287</v>
      </c>
      <c r="B592" t="s">
        <v>1312</v>
      </c>
      <c r="C592">
        <v>1.66E-2</v>
      </c>
      <c r="D592">
        <v>2.4150000000000001E-2</v>
      </c>
      <c r="E592">
        <v>3.0870000000000002E-2</v>
      </c>
      <c r="F592">
        <v>3.5770000000000003E-2</v>
      </c>
      <c r="G592">
        <v>4.283E-2</v>
      </c>
      <c r="H592">
        <v>5.2949999999999997E-2</v>
      </c>
      <c r="I592">
        <v>6.3170000000000004E-2</v>
      </c>
      <c r="J592">
        <v>7.349E-2</v>
      </c>
      <c r="K592" t="s">
        <v>2580</v>
      </c>
      <c r="L592" t="s">
        <v>285</v>
      </c>
      <c r="M592" t="s">
        <v>1259</v>
      </c>
      <c r="N592" t="s">
        <v>763</v>
      </c>
      <c r="O592">
        <v>8.3909999999999998E-2</v>
      </c>
      <c r="P592">
        <v>9.443E-2</v>
      </c>
    </row>
    <row r="593" spans="1:16">
      <c r="A593">
        <v>716288</v>
      </c>
      <c r="B593" t="s">
        <v>1313</v>
      </c>
      <c r="C593">
        <v>1.66E-2</v>
      </c>
      <c r="D593">
        <v>2.4150000000000001E-2</v>
      </c>
      <c r="E593">
        <v>3.0870000000000002E-2</v>
      </c>
      <c r="F593">
        <v>3.5770000000000003E-2</v>
      </c>
      <c r="G593">
        <v>4.283E-2</v>
      </c>
      <c r="H593">
        <v>5.2949999999999997E-2</v>
      </c>
      <c r="I593">
        <v>6.3170000000000004E-2</v>
      </c>
      <c r="J593">
        <v>7.349E-2</v>
      </c>
      <c r="K593" t="s">
        <v>2581</v>
      </c>
      <c r="L593" t="s">
        <v>285</v>
      </c>
      <c r="M593" t="s">
        <v>1259</v>
      </c>
      <c r="N593" t="s">
        <v>765</v>
      </c>
      <c r="O593">
        <v>8.3909999999999998E-2</v>
      </c>
      <c r="P593">
        <v>9.443E-2</v>
      </c>
    </row>
    <row r="594" spans="1:16">
      <c r="A594">
        <v>716289</v>
      </c>
      <c r="B594" t="s">
        <v>1314</v>
      </c>
      <c r="C594">
        <v>1.66E-2</v>
      </c>
      <c r="D594">
        <v>2.4150000000000001E-2</v>
      </c>
      <c r="E594">
        <v>3.0870000000000002E-2</v>
      </c>
      <c r="F594">
        <v>3.5770000000000003E-2</v>
      </c>
      <c r="G594">
        <v>4.283E-2</v>
      </c>
      <c r="H594">
        <v>5.2949999999999997E-2</v>
      </c>
      <c r="I594">
        <v>6.3170000000000004E-2</v>
      </c>
      <c r="J594">
        <v>7.349E-2</v>
      </c>
      <c r="K594" t="s">
        <v>2582</v>
      </c>
      <c r="L594" t="s">
        <v>285</v>
      </c>
      <c r="M594" t="s">
        <v>1259</v>
      </c>
      <c r="N594" t="s">
        <v>767</v>
      </c>
      <c r="O594">
        <v>8.3909999999999998E-2</v>
      </c>
      <c r="P594">
        <v>9.443E-2</v>
      </c>
    </row>
    <row r="595" spans="1:16">
      <c r="A595">
        <v>716290</v>
      </c>
      <c r="B595" t="s">
        <v>1315</v>
      </c>
      <c r="C595">
        <v>1.66E-2</v>
      </c>
      <c r="D595">
        <v>2.4150000000000001E-2</v>
      </c>
      <c r="E595">
        <v>3.0870000000000002E-2</v>
      </c>
      <c r="F595">
        <v>3.5770000000000003E-2</v>
      </c>
      <c r="G595">
        <v>4.283E-2</v>
      </c>
      <c r="H595">
        <v>5.2949999999999997E-2</v>
      </c>
      <c r="I595">
        <v>6.3170000000000004E-2</v>
      </c>
      <c r="J595">
        <v>7.349E-2</v>
      </c>
      <c r="K595" t="s">
        <v>2583</v>
      </c>
      <c r="L595" t="s">
        <v>285</v>
      </c>
      <c r="M595" t="s">
        <v>1259</v>
      </c>
      <c r="N595" t="s">
        <v>769</v>
      </c>
      <c r="O595">
        <v>8.3909999999999998E-2</v>
      </c>
      <c r="P595">
        <v>9.443E-2</v>
      </c>
    </row>
    <row r="596" spans="1:16">
      <c r="A596">
        <v>716291</v>
      </c>
      <c r="B596" t="s">
        <v>1316</v>
      </c>
      <c r="C596">
        <v>1.66E-2</v>
      </c>
      <c r="D596">
        <v>2.4150000000000001E-2</v>
      </c>
      <c r="E596">
        <v>3.0870000000000002E-2</v>
      </c>
      <c r="F596">
        <v>3.5770000000000003E-2</v>
      </c>
      <c r="G596">
        <v>4.283E-2</v>
      </c>
      <c r="H596">
        <v>5.2949999999999997E-2</v>
      </c>
      <c r="I596">
        <v>6.3170000000000004E-2</v>
      </c>
      <c r="J596">
        <v>7.349E-2</v>
      </c>
      <c r="K596" t="s">
        <v>2584</v>
      </c>
      <c r="L596" t="s">
        <v>285</v>
      </c>
      <c r="M596" t="s">
        <v>1259</v>
      </c>
      <c r="N596" t="s">
        <v>771</v>
      </c>
      <c r="O596">
        <v>8.3909999999999998E-2</v>
      </c>
      <c r="P596">
        <v>9.443E-2</v>
      </c>
    </row>
    <row r="597" spans="1:16">
      <c r="A597">
        <v>716292</v>
      </c>
      <c r="B597" t="s">
        <v>1317</v>
      </c>
      <c r="C597">
        <v>1.66E-2</v>
      </c>
      <c r="D597">
        <v>2.4150000000000001E-2</v>
      </c>
      <c r="E597">
        <v>3.0870000000000002E-2</v>
      </c>
      <c r="F597">
        <v>3.5770000000000003E-2</v>
      </c>
      <c r="G597">
        <v>4.283E-2</v>
      </c>
      <c r="H597">
        <v>5.2949999999999997E-2</v>
      </c>
      <c r="I597">
        <v>6.3170000000000004E-2</v>
      </c>
      <c r="J597">
        <v>7.349E-2</v>
      </c>
      <c r="K597" t="s">
        <v>2585</v>
      </c>
      <c r="L597" t="s">
        <v>285</v>
      </c>
      <c r="M597" t="s">
        <v>1259</v>
      </c>
      <c r="N597" t="s">
        <v>773</v>
      </c>
      <c r="O597">
        <v>8.3909999999999998E-2</v>
      </c>
      <c r="P597">
        <v>9.443E-2</v>
      </c>
    </row>
    <row r="598" spans="1:16">
      <c r="A598">
        <v>716293</v>
      </c>
      <c r="B598" t="s">
        <v>1318</v>
      </c>
      <c r="C598">
        <v>1.66E-2</v>
      </c>
      <c r="D598">
        <v>2.4150000000000001E-2</v>
      </c>
      <c r="E598">
        <v>3.0870000000000002E-2</v>
      </c>
      <c r="F598">
        <v>3.5770000000000003E-2</v>
      </c>
      <c r="G598">
        <v>4.283E-2</v>
      </c>
      <c r="H598">
        <v>5.2949999999999997E-2</v>
      </c>
      <c r="I598">
        <v>6.3170000000000004E-2</v>
      </c>
      <c r="J598">
        <v>7.349E-2</v>
      </c>
      <c r="K598" t="s">
        <v>2586</v>
      </c>
      <c r="L598" t="s">
        <v>285</v>
      </c>
      <c r="M598" t="s">
        <v>1259</v>
      </c>
      <c r="N598" t="s">
        <v>775</v>
      </c>
      <c r="O598">
        <v>8.3909999999999998E-2</v>
      </c>
      <c r="P598">
        <v>9.443E-2</v>
      </c>
    </row>
    <row r="599" spans="1:16">
      <c r="A599">
        <v>716294</v>
      </c>
      <c r="B599" t="s">
        <v>1319</v>
      </c>
      <c r="C599">
        <v>1.66E-2</v>
      </c>
      <c r="D599">
        <v>2.4150000000000001E-2</v>
      </c>
      <c r="E599">
        <v>3.0870000000000002E-2</v>
      </c>
      <c r="F599">
        <v>3.5770000000000003E-2</v>
      </c>
      <c r="G599">
        <v>4.283E-2</v>
      </c>
      <c r="H599">
        <v>5.2949999999999997E-2</v>
      </c>
      <c r="I599">
        <v>6.3170000000000004E-2</v>
      </c>
      <c r="J599">
        <v>7.349E-2</v>
      </c>
      <c r="K599" t="s">
        <v>2587</v>
      </c>
      <c r="L599" t="s">
        <v>285</v>
      </c>
      <c r="M599" t="s">
        <v>1259</v>
      </c>
      <c r="N599" t="s">
        <v>777</v>
      </c>
      <c r="O599">
        <v>8.3909999999999998E-2</v>
      </c>
      <c r="P599">
        <v>9.443E-2</v>
      </c>
    </row>
    <row r="600" spans="1:16">
      <c r="A600">
        <v>715860</v>
      </c>
      <c r="B600" t="s">
        <v>1320</v>
      </c>
      <c r="C600">
        <v>1.3089999999999999E-2</v>
      </c>
      <c r="D600">
        <v>2.2550000000000001E-2</v>
      </c>
      <c r="E600">
        <v>3.3410000000000002E-2</v>
      </c>
      <c r="F600">
        <v>4.5690000000000001E-2</v>
      </c>
      <c r="G600">
        <v>5.8119999999999998E-2</v>
      </c>
      <c r="H600">
        <v>7.0699999999999999E-2</v>
      </c>
      <c r="I600">
        <v>8.3430000000000004E-2</v>
      </c>
      <c r="J600">
        <v>9.6310000000000007E-2</v>
      </c>
      <c r="K600" t="s">
        <v>2588</v>
      </c>
      <c r="L600" t="s">
        <v>285</v>
      </c>
      <c r="M600" t="s">
        <v>1321</v>
      </c>
      <c r="N600" t="s">
        <v>657</v>
      </c>
      <c r="O600">
        <v>0.10934000000000001</v>
      </c>
      <c r="P600">
        <v>0.12253</v>
      </c>
    </row>
    <row r="601" spans="1:16">
      <c r="A601">
        <v>715861</v>
      </c>
      <c r="B601" t="s">
        <v>1322</v>
      </c>
      <c r="C601">
        <v>1.3089999999999999E-2</v>
      </c>
      <c r="D601">
        <v>2.2550000000000001E-2</v>
      </c>
      <c r="E601">
        <v>3.3410000000000002E-2</v>
      </c>
      <c r="F601">
        <v>4.5690000000000001E-2</v>
      </c>
      <c r="G601">
        <v>5.8119999999999998E-2</v>
      </c>
      <c r="H601">
        <v>7.0699999999999999E-2</v>
      </c>
      <c r="I601">
        <v>8.3430000000000004E-2</v>
      </c>
      <c r="J601">
        <v>9.6310000000000007E-2</v>
      </c>
      <c r="K601" t="s">
        <v>2589</v>
      </c>
      <c r="L601" t="s">
        <v>285</v>
      </c>
      <c r="M601" t="s">
        <v>1321</v>
      </c>
      <c r="N601" t="s">
        <v>659</v>
      </c>
      <c r="O601">
        <v>0.10934000000000001</v>
      </c>
      <c r="P601">
        <v>0.12253</v>
      </c>
    </row>
    <row r="602" spans="1:16">
      <c r="A602">
        <v>715862</v>
      </c>
      <c r="B602" t="s">
        <v>1323</v>
      </c>
      <c r="C602">
        <v>1.3089999999999999E-2</v>
      </c>
      <c r="D602">
        <v>2.2550000000000001E-2</v>
      </c>
      <c r="E602">
        <v>3.3410000000000002E-2</v>
      </c>
      <c r="F602">
        <v>4.5690000000000001E-2</v>
      </c>
      <c r="G602">
        <v>5.8119999999999998E-2</v>
      </c>
      <c r="H602">
        <v>7.0699999999999999E-2</v>
      </c>
      <c r="I602">
        <v>8.3430000000000004E-2</v>
      </c>
      <c r="J602">
        <v>9.6310000000000007E-2</v>
      </c>
      <c r="K602" t="s">
        <v>2590</v>
      </c>
      <c r="L602" t="s">
        <v>285</v>
      </c>
      <c r="M602" t="s">
        <v>1321</v>
      </c>
      <c r="N602" t="s">
        <v>661</v>
      </c>
      <c r="O602">
        <v>0.10934000000000001</v>
      </c>
      <c r="P602">
        <v>0.12253</v>
      </c>
    </row>
    <row r="603" spans="1:16">
      <c r="A603">
        <v>715863</v>
      </c>
      <c r="B603" t="s">
        <v>1324</v>
      </c>
      <c r="C603">
        <v>1.3089999999999999E-2</v>
      </c>
      <c r="D603">
        <v>2.2550000000000001E-2</v>
      </c>
      <c r="E603">
        <v>3.3410000000000002E-2</v>
      </c>
      <c r="F603">
        <v>4.5690000000000001E-2</v>
      </c>
      <c r="G603">
        <v>5.8119999999999998E-2</v>
      </c>
      <c r="H603">
        <v>7.0699999999999999E-2</v>
      </c>
      <c r="I603">
        <v>8.3430000000000004E-2</v>
      </c>
      <c r="J603">
        <v>9.6310000000000007E-2</v>
      </c>
      <c r="K603" t="s">
        <v>2591</v>
      </c>
      <c r="L603" t="s">
        <v>285</v>
      </c>
      <c r="M603" t="s">
        <v>1321</v>
      </c>
      <c r="N603" t="s">
        <v>663</v>
      </c>
      <c r="O603">
        <v>0.10934000000000001</v>
      </c>
      <c r="P603">
        <v>0.12253</v>
      </c>
    </row>
    <row r="604" spans="1:16">
      <c r="A604">
        <v>715864</v>
      </c>
      <c r="B604" t="s">
        <v>1325</v>
      </c>
      <c r="C604">
        <v>1.3089999999999999E-2</v>
      </c>
      <c r="D604">
        <v>2.2550000000000001E-2</v>
      </c>
      <c r="E604">
        <v>3.3410000000000002E-2</v>
      </c>
      <c r="F604">
        <v>4.5690000000000001E-2</v>
      </c>
      <c r="G604">
        <v>5.8119999999999998E-2</v>
      </c>
      <c r="H604">
        <v>7.0699999999999999E-2</v>
      </c>
      <c r="I604">
        <v>8.3430000000000004E-2</v>
      </c>
      <c r="J604">
        <v>9.6310000000000007E-2</v>
      </c>
      <c r="K604" t="s">
        <v>2592</v>
      </c>
      <c r="L604" t="s">
        <v>285</v>
      </c>
      <c r="M604" t="s">
        <v>1321</v>
      </c>
      <c r="N604" t="s">
        <v>665</v>
      </c>
      <c r="O604">
        <v>0.10934000000000001</v>
      </c>
      <c r="P604">
        <v>0.12253</v>
      </c>
    </row>
    <row r="605" spans="1:16">
      <c r="A605">
        <v>715865</v>
      </c>
      <c r="B605" t="s">
        <v>1326</v>
      </c>
      <c r="C605">
        <v>1.3089999999999999E-2</v>
      </c>
      <c r="D605">
        <v>2.2550000000000001E-2</v>
      </c>
      <c r="E605">
        <v>3.3410000000000002E-2</v>
      </c>
      <c r="F605">
        <v>4.5690000000000001E-2</v>
      </c>
      <c r="G605">
        <v>5.8119999999999998E-2</v>
      </c>
      <c r="H605">
        <v>7.0699999999999999E-2</v>
      </c>
      <c r="I605">
        <v>8.3430000000000004E-2</v>
      </c>
      <c r="J605">
        <v>9.6310000000000007E-2</v>
      </c>
      <c r="K605" t="s">
        <v>2593</v>
      </c>
      <c r="L605" t="s">
        <v>285</v>
      </c>
      <c r="M605" t="s">
        <v>1321</v>
      </c>
      <c r="N605" t="s">
        <v>667</v>
      </c>
      <c r="O605">
        <v>0.10934000000000001</v>
      </c>
      <c r="P605">
        <v>0.12253</v>
      </c>
    </row>
    <row r="606" spans="1:16">
      <c r="A606">
        <v>715866</v>
      </c>
      <c r="B606" t="s">
        <v>1327</v>
      </c>
      <c r="C606">
        <v>1.3089999999999999E-2</v>
      </c>
      <c r="D606">
        <v>2.2550000000000001E-2</v>
      </c>
      <c r="E606">
        <v>3.3410000000000002E-2</v>
      </c>
      <c r="F606">
        <v>4.5690000000000001E-2</v>
      </c>
      <c r="G606">
        <v>5.8119999999999998E-2</v>
      </c>
      <c r="H606">
        <v>7.0699999999999999E-2</v>
      </c>
      <c r="I606">
        <v>8.3430000000000004E-2</v>
      </c>
      <c r="J606">
        <v>9.6310000000000007E-2</v>
      </c>
      <c r="K606" t="s">
        <v>2594</v>
      </c>
      <c r="L606" t="s">
        <v>285</v>
      </c>
      <c r="M606" t="s">
        <v>1321</v>
      </c>
      <c r="N606" t="s">
        <v>669</v>
      </c>
      <c r="O606">
        <v>0.10934000000000001</v>
      </c>
      <c r="P606">
        <v>0.12253</v>
      </c>
    </row>
    <row r="607" spans="1:16">
      <c r="A607">
        <v>715867</v>
      </c>
      <c r="B607" t="s">
        <v>1328</v>
      </c>
      <c r="C607">
        <v>1.3089999999999999E-2</v>
      </c>
      <c r="D607">
        <v>2.2550000000000001E-2</v>
      </c>
      <c r="E607">
        <v>3.3410000000000002E-2</v>
      </c>
      <c r="F607">
        <v>4.5690000000000001E-2</v>
      </c>
      <c r="G607">
        <v>5.8119999999999998E-2</v>
      </c>
      <c r="H607">
        <v>7.0699999999999999E-2</v>
      </c>
      <c r="I607">
        <v>8.3430000000000004E-2</v>
      </c>
      <c r="J607">
        <v>9.6310000000000007E-2</v>
      </c>
      <c r="K607" t="s">
        <v>2595</v>
      </c>
      <c r="L607" t="s">
        <v>285</v>
      </c>
      <c r="M607" t="s">
        <v>1321</v>
      </c>
      <c r="N607" t="s">
        <v>671</v>
      </c>
      <c r="O607">
        <v>0.10934000000000001</v>
      </c>
      <c r="P607">
        <v>0.12253</v>
      </c>
    </row>
    <row r="608" spans="1:16">
      <c r="A608">
        <v>715868</v>
      </c>
      <c r="B608" t="s">
        <v>1329</v>
      </c>
      <c r="C608">
        <v>1.3089999999999999E-2</v>
      </c>
      <c r="D608">
        <v>2.2550000000000001E-2</v>
      </c>
      <c r="E608">
        <v>3.3410000000000002E-2</v>
      </c>
      <c r="F608">
        <v>4.5690000000000001E-2</v>
      </c>
      <c r="G608">
        <v>5.8119999999999998E-2</v>
      </c>
      <c r="H608">
        <v>7.0699999999999999E-2</v>
      </c>
      <c r="I608">
        <v>8.3430000000000004E-2</v>
      </c>
      <c r="J608">
        <v>9.6310000000000007E-2</v>
      </c>
      <c r="K608" t="s">
        <v>2596</v>
      </c>
      <c r="L608" t="s">
        <v>285</v>
      </c>
      <c r="M608" t="s">
        <v>1321</v>
      </c>
      <c r="N608" t="s">
        <v>673</v>
      </c>
      <c r="O608">
        <v>0.10934000000000001</v>
      </c>
      <c r="P608">
        <v>0.12253</v>
      </c>
    </row>
    <row r="609" spans="1:16">
      <c r="A609">
        <v>715869</v>
      </c>
      <c r="B609" t="s">
        <v>1330</v>
      </c>
      <c r="C609">
        <v>1.3089999999999999E-2</v>
      </c>
      <c r="D609">
        <v>2.2550000000000001E-2</v>
      </c>
      <c r="E609">
        <v>3.3410000000000002E-2</v>
      </c>
      <c r="F609">
        <v>4.5690000000000001E-2</v>
      </c>
      <c r="G609">
        <v>5.8119999999999998E-2</v>
      </c>
      <c r="H609">
        <v>7.0699999999999999E-2</v>
      </c>
      <c r="I609">
        <v>8.3430000000000004E-2</v>
      </c>
      <c r="J609">
        <v>9.6310000000000007E-2</v>
      </c>
      <c r="K609" t="s">
        <v>2597</v>
      </c>
      <c r="L609" t="s">
        <v>285</v>
      </c>
      <c r="M609" t="s">
        <v>1321</v>
      </c>
      <c r="N609" t="s">
        <v>675</v>
      </c>
      <c r="O609">
        <v>0.10934000000000001</v>
      </c>
      <c r="P609">
        <v>0.12253</v>
      </c>
    </row>
    <row r="610" spans="1:16">
      <c r="A610">
        <v>715870</v>
      </c>
      <c r="B610" t="s">
        <v>1331</v>
      </c>
      <c r="C610">
        <v>1.3089999999999999E-2</v>
      </c>
      <c r="D610">
        <v>2.2550000000000001E-2</v>
      </c>
      <c r="E610">
        <v>3.3410000000000002E-2</v>
      </c>
      <c r="F610">
        <v>4.5690000000000001E-2</v>
      </c>
      <c r="G610">
        <v>5.8119999999999998E-2</v>
      </c>
      <c r="H610">
        <v>7.0699999999999999E-2</v>
      </c>
      <c r="I610">
        <v>8.3430000000000004E-2</v>
      </c>
      <c r="J610">
        <v>9.6310000000000007E-2</v>
      </c>
      <c r="K610" t="s">
        <v>2598</v>
      </c>
      <c r="L610" t="s">
        <v>285</v>
      </c>
      <c r="M610" t="s">
        <v>1321</v>
      </c>
      <c r="N610" t="s">
        <v>677</v>
      </c>
      <c r="O610">
        <v>0.10934000000000001</v>
      </c>
      <c r="P610">
        <v>0.12253</v>
      </c>
    </row>
    <row r="611" spans="1:16">
      <c r="A611">
        <v>778871</v>
      </c>
      <c r="B611" t="s">
        <v>1332</v>
      </c>
      <c r="C611">
        <v>1.3089999999999999E-2</v>
      </c>
      <c r="D611">
        <v>2.2550000000000001E-2</v>
      </c>
      <c r="E611">
        <v>3.3410000000000002E-2</v>
      </c>
      <c r="F611">
        <v>4.5690000000000001E-2</v>
      </c>
      <c r="G611">
        <v>5.8119999999999998E-2</v>
      </c>
      <c r="H611">
        <v>7.0699999999999999E-2</v>
      </c>
      <c r="I611">
        <v>8.3430000000000004E-2</v>
      </c>
      <c r="J611">
        <v>9.6310000000000007E-2</v>
      </c>
      <c r="K611" t="s">
        <v>2599</v>
      </c>
      <c r="L611" t="s">
        <v>285</v>
      </c>
      <c r="M611" t="s">
        <v>1321</v>
      </c>
      <c r="N611" t="s">
        <v>679</v>
      </c>
      <c r="O611">
        <v>0.10934000000000001</v>
      </c>
      <c r="P611">
        <v>0.12253</v>
      </c>
    </row>
    <row r="612" spans="1:16">
      <c r="A612">
        <v>644200</v>
      </c>
      <c r="B612" t="s">
        <v>1333</v>
      </c>
      <c r="C612">
        <v>1.3089999999999999E-2</v>
      </c>
      <c r="D612">
        <v>2.2550000000000001E-2</v>
      </c>
      <c r="E612">
        <v>3.3410000000000002E-2</v>
      </c>
      <c r="F612">
        <v>4.5690000000000001E-2</v>
      </c>
      <c r="G612">
        <v>5.8119999999999998E-2</v>
      </c>
      <c r="H612">
        <v>7.0699999999999999E-2</v>
      </c>
      <c r="I612">
        <v>8.3430000000000004E-2</v>
      </c>
      <c r="J612">
        <v>9.6310000000000007E-2</v>
      </c>
      <c r="K612" t="s">
        <v>2600</v>
      </c>
      <c r="L612" t="s">
        <v>285</v>
      </c>
      <c r="M612" t="s">
        <v>1321</v>
      </c>
      <c r="N612" t="s">
        <v>681</v>
      </c>
      <c r="O612">
        <v>0.10934000000000001</v>
      </c>
      <c r="P612">
        <v>0.12253</v>
      </c>
    </row>
    <row r="613" spans="1:16">
      <c r="A613">
        <v>644201</v>
      </c>
      <c r="B613" t="s">
        <v>1334</v>
      </c>
      <c r="C613">
        <v>1.3089999999999999E-2</v>
      </c>
      <c r="D613">
        <v>2.2550000000000001E-2</v>
      </c>
      <c r="E613">
        <v>3.3410000000000002E-2</v>
      </c>
      <c r="F613">
        <v>4.5690000000000001E-2</v>
      </c>
      <c r="G613">
        <v>5.8119999999999998E-2</v>
      </c>
      <c r="H613">
        <v>7.0699999999999999E-2</v>
      </c>
      <c r="I613">
        <v>8.3430000000000004E-2</v>
      </c>
      <c r="J613">
        <v>9.6310000000000007E-2</v>
      </c>
      <c r="K613" t="s">
        <v>2601</v>
      </c>
      <c r="L613" t="s">
        <v>285</v>
      </c>
      <c r="M613" t="s">
        <v>1321</v>
      </c>
      <c r="N613" t="s">
        <v>683</v>
      </c>
      <c r="O613">
        <v>0.10934000000000001</v>
      </c>
      <c r="P613">
        <v>0.12253</v>
      </c>
    </row>
    <row r="614" spans="1:16">
      <c r="A614">
        <v>760900</v>
      </c>
      <c r="B614" t="s">
        <v>1335</v>
      </c>
      <c r="C614">
        <v>1.3089999999999999E-2</v>
      </c>
      <c r="D614">
        <v>2.2550000000000001E-2</v>
      </c>
      <c r="E614">
        <v>3.3410000000000002E-2</v>
      </c>
      <c r="F614">
        <v>4.5690000000000001E-2</v>
      </c>
      <c r="G614">
        <v>5.8119999999999998E-2</v>
      </c>
      <c r="H614">
        <v>7.0699999999999999E-2</v>
      </c>
      <c r="I614">
        <v>8.3430000000000004E-2</v>
      </c>
      <c r="J614">
        <v>9.6310000000000007E-2</v>
      </c>
      <c r="K614" t="s">
        <v>2602</v>
      </c>
      <c r="L614" t="s">
        <v>285</v>
      </c>
      <c r="M614" t="s">
        <v>1321</v>
      </c>
      <c r="N614" t="s">
        <v>685</v>
      </c>
      <c r="O614">
        <v>0.10934000000000001</v>
      </c>
      <c r="P614">
        <v>0.12253</v>
      </c>
    </row>
    <row r="615" spans="1:16">
      <c r="A615">
        <v>715895</v>
      </c>
      <c r="B615" t="s">
        <v>1336</v>
      </c>
      <c r="C615">
        <v>1.66E-2</v>
      </c>
      <c r="D615">
        <v>2.4150000000000001E-2</v>
      </c>
      <c r="E615">
        <v>3.0870000000000002E-2</v>
      </c>
      <c r="F615">
        <v>3.5770000000000003E-2</v>
      </c>
      <c r="G615">
        <v>4.283E-2</v>
      </c>
      <c r="H615">
        <v>5.2949999999999997E-2</v>
      </c>
      <c r="I615">
        <v>6.3170000000000004E-2</v>
      </c>
      <c r="J615">
        <v>7.349E-2</v>
      </c>
      <c r="K615" t="s">
        <v>2603</v>
      </c>
      <c r="L615" t="s">
        <v>285</v>
      </c>
      <c r="M615" t="s">
        <v>1321</v>
      </c>
      <c r="N615" t="s">
        <v>687</v>
      </c>
      <c r="O615">
        <v>8.3909999999999998E-2</v>
      </c>
      <c r="P615">
        <v>9.443E-2</v>
      </c>
    </row>
    <row r="616" spans="1:16">
      <c r="A616">
        <v>715896</v>
      </c>
      <c r="B616" t="s">
        <v>1337</v>
      </c>
      <c r="C616">
        <v>1.66E-2</v>
      </c>
      <c r="D616">
        <v>2.4150000000000001E-2</v>
      </c>
      <c r="E616">
        <v>3.0870000000000002E-2</v>
      </c>
      <c r="F616">
        <v>3.5770000000000003E-2</v>
      </c>
      <c r="G616">
        <v>4.283E-2</v>
      </c>
      <c r="H616">
        <v>5.2949999999999997E-2</v>
      </c>
      <c r="I616">
        <v>6.3170000000000004E-2</v>
      </c>
      <c r="J616">
        <v>7.349E-2</v>
      </c>
      <c r="K616" t="s">
        <v>2604</v>
      </c>
      <c r="L616" t="s">
        <v>285</v>
      </c>
      <c r="M616" t="s">
        <v>1321</v>
      </c>
      <c r="N616" t="s">
        <v>689</v>
      </c>
      <c r="O616">
        <v>8.3909999999999998E-2</v>
      </c>
      <c r="P616">
        <v>9.443E-2</v>
      </c>
    </row>
    <row r="617" spans="1:16">
      <c r="A617">
        <v>715897</v>
      </c>
      <c r="B617" t="s">
        <v>1338</v>
      </c>
      <c r="C617">
        <v>1.66E-2</v>
      </c>
      <c r="D617">
        <v>2.4150000000000001E-2</v>
      </c>
      <c r="E617">
        <v>3.0870000000000002E-2</v>
      </c>
      <c r="F617">
        <v>3.5770000000000003E-2</v>
      </c>
      <c r="G617">
        <v>4.283E-2</v>
      </c>
      <c r="H617">
        <v>5.2949999999999997E-2</v>
      </c>
      <c r="I617">
        <v>6.3170000000000004E-2</v>
      </c>
      <c r="J617">
        <v>7.349E-2</v>
      </c>
      <c r="K617" t="s">
        <v>2605</v>
      </c>
      <c r="L617" t="s">
        <v>285</v>
      </c>
      <c r="M617" t="s">
        <v>1321</v>
      </c>
      <c r="N617" t="s">
        <v>691</v>
      </c>
      <c r="O617">
        <v>8.3909999999999998E-2</v>
      </c>
      <c r="P617">
        <v>9.443E-2</v>
      </c>
    </row>
    <row r="618" spans="1:16">
      <c r="A618">
        <v>715898</v>
      </c>
      <c r="B618" t="s">
        <v>1339</v>
      </c>
      <c r="C618">
        <v>1.66E-2</v>
      </c>
      <c r="D618">
        <v>2.4150000000000001E-2</v>
      </c>
      <c r="E618">
        <v>3.0870000000000002E-2</v>
      </c>
      <c r="F618">
        <v>3.5770000000000003E-2</v>
      </c>
      <c r="G618">
        <v>4.283E-2</v>
      </c>
      <c r="H618">
        <v>5.2949999999999997E-2</v>
      </c>
      <c r="I618">
        <v>6.3170000000000004E-2</v>
      </c>
      <c r="J618">
        <v>7.349E-2</v>
      </c>
      <c r="K618" t="s">
        <v>2606</v>
      </c>
      <c r="L618" t="s">
        <v>285</v>
      </c>
      <c r="M618" t="s">
        <v>1321</v>
      </c>
      <c r="N618" t="s">
        <v>693</v>
      </c>
      <c r="O618">
        <v>8.3909999999999998E-2</v>
      </c>
      <c r="P618">
        <v>9.443E-2</v>
      </c>
    </row>
    <row r="619" spans="1:16">
      <c r="A619">
        <v>715899</v>
      </c>
      <c r="B619" t="s">
        <v>1340</v>
      </c>
      <c r="C619">
        <v>1.66E-2</v>
      </c>
      <c r="D619">
        <v>2.4150000000000001E-2</v>
      </c>
      <c r="E619">
        <v>3.0870000000000002E-2</v>
      </c>
      <c r="F619">
        <v>3.5770000000000003E-2</v>
      </c>
      <c r="G619">
        <v>4.283E-2</v>
      </c>
      <c r="H619">
        <v>5.2949999999999997E-2</v>
      </c>
      <c r="I619">
        <v>6.3170000000000004E-2</v>
      </c>
      <c r="J619">
        <v>7.349E-2</v>
      </c>
      <c r="K619" t="s">
        <v>2607</v>
      </c>
      <c r="L619" t="s">
        <v>285</v>
      </c>
      <c r="M619" t="s">
        <v>1321</v>
      </c>
      <c r="N619" t="s">
        <v>695</v>
      </c>
      <c r="O619">
        <v>8.3909999999999998E-2</v>
      </c>
      <c r="P619">
        <v>9.443E-2</v>
      </c>
    </row>
    <row r="620" spans="1:16">
      <c r="A620">
        <v>715900</v>
      </c>
      <c r="B620" t="s">
        <v>1341</v>
      </c>
      <c r="C620">
        <v>1.66E-2</v>
      </c>
      <c r="D620">
        <v>2.4150000000000001E-2</v>
      </c>
      <c r="E620">
        <v>3.0870000000000002E-2</v>
      </c>
      <c r="F620">
        <v>3.5770000000000003E-2</v>
      </c>
      <c r="G620">
        <v>4.283E-2</v>
      </c>
      <c r="H620">
        <v>5.2949999999999997E-2</v>
      </c>
      <c r="I620">
        <v>6.3170000000000004E-2</v>
      </c>
      <c r="J620">
        <v>7.349E-2</v>
      </c>
      <c r="K620" t="s">
        <v>2608</v>
      </c>
      <c r="L620" t="s">
        <v>285</v>
      </c>
      <c r="M620" t="s">
        <v>1321</v>
      </c>
      <c r="N620" t="s">
        <v>697</v>
      </c>
      <c r="O620">
        <v>8.3909999999999998E-2</v>
      </c>
      <c r="P620">
        <v>9.443E-2</v>
      </c>
    </row>
    <row r="621" spans="1:16">
      <c r="A621">
        <v>715901</v>
      </c>
      <c r="B621" t="s">
        <v>1342</v>
      </c>
      <c r="C621">
        <v>1.66E-2</v>
      </c>
      <c r="D621">
        <v>2.4150000000000001E-2</v>
      </c>
      <c r="E621">
        <v>3.0870000000000002E-2</v>
      </c>
      <c r="F621">
        <v>3.5770000000000003E-2</v>
      </c>
      <c r="G621">
        <v>4.283E-2</v>
      </c>
      <c r="H621">
        <v>5.2949999999999997E-2</v>
      </c>
      <c r="I621">
        <v>6.3170000000000004E-2</v>
      </c>
      <c r="J621">
        <v>7.349E-2</v>
      </c>
      <c r="K621" t="s">
        <v>2609</v>
      </c>
      <c r="L621" t="s">
        <v>285</v>
      </c>
      <c r="M621" t="s">
        <v>1321</v>
      </c>
      <c r="N621" t="s">
        <v>699</v>
      </c>
      <c r="O621">
        <v>8.3909999999999998E-2</v>
      </c>
      <c r="P621">
        <v>9.443E-2</v>
      </c>
    </row>
    <row r="622" spans="1:16">
      <c r="A622">
        <v>715902</v>
      </c>
      <c r="B622" t="s">
        <v>1343</v>
      </c>
      <c r="C622">
        <v>1.66E-2</v>
      </c>
      <c r="D622">
        <v>2.4150000000000001E-2</v>
      </c>
      <c r="E622">
        <v>3.0870000000000002E-2</v>
      </c>
      <c r="F622">
        <v>3.5770000000000003E-2</v>
      </c>
      <c r="G622">
        <v>4.283E-2</v>
      </c>
      <c r="H622">
        <v>5.2949999999999997E-2</v>
      </c>
      <c r="I622">
        <v>6.3170000000000004E-2</v>
      </c>
      <c r="J622">
        <v>7.349E-2</v>
      </c>
      <c r="K622" t="s">
        <v>2610</v>
      </c>
      <c r="L622" t="s">
        <v>285</v>
      </c>
      <c r="M622" t="s">
        <v>1321</v>
      </c>
      <c r="N622" t="s">
        <v>701</v>
      </c>
      <c r="O622">
        <v>8.3909999999999998E-2</v>
      </c>
      <c r="P622">
        <v>9.443E-2</v>
      </c>
    </row>
    <row r="623" spans="1:16">
      <c r="A623">
        <v>715903</v>
      </c>
      <c r="B623" t="s">
        <v>1344</v>
      </c>
      <c r="C623">
        <v>1.66E-2</v>
      </c>
      <c r="D623">
        <v>2.4150000000000001E-2</v>
      </c>
      <c r="E623">
        <v>3.0870000000000002E-2</v>
      </c>
      <c r="F623">
        <v>3.5770000000000003E-2</v>
      </c>
      <c r="G623">
        <v>4.283E-2</v>
      </c>
      <c r="H623">
        <v>5.2949999999999997E-2</v>
      </c>
      <c r="I623">
        <v>6.3170000000000004E-2</v>
      </c>
      <c r="J623">
        <v>7.349E-2</v>
      </c>
      <c r="K623" t="s">
        <v>2611</v>
      </c>
      <c r="L623" t="s">
        <v>285</v>
      </c>
      <c r="M623" t="s">
        <v>1321</v>
      </c>
      <c r="N623" t="s">
        <v>703</v>
      </c>
      <c r="O623">
        <v>8.3909999999999998E-2</v>
      </c>
      <c r="P623">
        <v>9.443E-2</v>
      </c>
    </row>
    <row r="624" spans="1:16">
      <c r="A624">
        <v>715904</v>
      </c>
      <c r="B624" t="s">
        <v>1345</v>
      </c>
      <c r="C624">
        <v>1.66E-2</v>
      </c>
      <c r="D624">
        <v>2.4150000000000001E-2</v>
      </c>
      <c r="E624">
        <v>3.0870000000000002E-2</v>
      </c>
      <c r="F624">
        <v>3.5770000000000003E-2</v>
      </c>
      <c r="G624">
        <v>4.283E-2</v>
      </c>
      <c r="H624">
        <v>5.2949999999999997E-2</v>
      </c>
      <c r="I624">
        <v>6.3170000000000004E-2</v>
      </c>
      <c r="J624">
        <v>7.349E-2</v>
      </c>
      <c r="K624" t="s">
        <v>2612</v>
      </c>
      <c r="L624" t="s">
        <v>285</v>
      </c>
      <c r="M624" t="s">
        <v>1321</v>
      </c>
      <c r="N624" t="s">
        <v>705</v>
      </c>
      <c r="O624">
        <v>8.3909999999999998E-2</v>
      </c>
      <c r="P624">
        <v>9.443E-2</v>
      </c>
    </row>
    <row r="625" spans="1:16">
      <c r="A625">
        <v>715905</v>
      </c>
      <c r="B625" t="s">
        <v>1346</v>
      </c>
      <c r="C625">
        <v>1.66E-2</v>
      </c>
      <c r="D625">
        <v>2.4150000000000001E-2</v>
      </c>
      <c r="E625">
        <v>3.0870000000000002E-2</v>
      </c>
      <c r="F625">
        <v>3.5770000000000003E-2</v>
      </c>
      <c r="G625">
        <v>4.283E-2</v>
      </c>
      <c r="H625">
        <v>5.2949999999999997E-2</v>
      </c>
      <c r="I625">
        <v>6.3170000000000004E-2</v>
      </c>
      <c r="J625">
        <v>7.349E-2</v>
      </c>
      <c r="K625" t="s">
        <v>2613</v>
      </c>
      <c r="L625" t="s">
        <v>285</v>
      </c>
      <c r="M625" t="s">
        <v>1321</v>
      </c>
      <c r="N625" t="s">
        <v>707</v>
      </c>
      <c r="O625">
        <v>8.3909999999999998E-2</v>
      </c>
      <c r="P625">
        <v>9.443E-2</v>
      </c>
    </row>
    <row r="626" spans="1:16">
      <c r="A626">
        <v>715906</v>
      </c>
      <c r="B626" t="s">
        <v>1347</v>
      </c>
      <c r="C626">
        <v>1.66E-2</v>
      </c>
      <c r="D626">
        <v>2.4150000000000001E-2</v>
      </c>
      <c r="E626">
        <v>3.0870000000000002E-2</v>
      </c>
      <c r="F626">
        <v>3.5770000000000003E-2</v>
      </c>
      <c r="G626">
        <v>4.283E-2</v>
      </c>
      <c r="H626">
        <v>5.2949999999999997E-2</v>
      </c>
      <c r="I626">
        <v>6.3170000000000004E-2</v>
      </c>
      <c r="J626">
        <v>7.349E-2</v>
      </c>
      <c r="K626" t="s">
        <v>2614</v>
      </c>
      <c r="L626" t="s">
        <v>285</v>
      </c>
      <c r="M626" t="s">
        <v>1321</v>
      </c>
      <c r="N626" t="s">
        <v>709</v>
      </c>
      <c r="O626">
        <v>8.3909999999999998E-2</v>
      </c>
      <c r="P626">
        <v>9.443E-2</v>
      </c>
    </row>
    <row r="627" spans="1:16">
      <c r="A627">
        <v>715907</v>
      </c>
      <c r="B627" t="s">
        <v>1348</v>
      </c>
      <c r="C627">
        <v>1.66E-2</v>
      </c>
      <c r="D627">
        <v>2.4150000000000001E-2</v>
      </c>
      <c r="E627">
        <v>3.0870000000000002E-2</v>
      </c>
      <c r="F627">
        <v>3.5770000000000003E-2</v>
      </c>
      <c r="G627">
        <v>4.283E-2</v>
      </c>
      <c r="H627">
        <v>5.2949999999999997E-2</v>
      </c>
      <c r="I627">
        <v>6.3170000000000004E-2</v>
      </c>
      <c r="J627">
        <v>7.349E-2</v>
      </c>
      <c r="K627" t="s">
        <v>2615</v>
      </c>
      <c r="L627" t="s">
        <v>285</v>
      </c>
      <c r="M627" t="s">
        <v>1321</v>
      </c>
      <c r="N627" t="s">
        <v>711</v>
      </c>
      <c r="O627">
        <v>8.3909999999999998E-2</v>
      </c>
      <c r="P627">
        <v>9.443E-2</v>
      </c>
    </row>
    <row r="628" spans="1:16">
      <c r="A628">
        <v>715908</v>
      </c>
      <c r="B628" t="s">
        <v>1349</v>
      </c>
      <c r="C628">
        <v>1.66E-2</v>
      </c>
      <c r="D628">
        <v>2.4150000000000001E-2</v>
      </c>
      <c r="E628">
        <v>3.0870000000000002E-2</v>
      </c>
      <c r="F628">
        <v>3.5770000000000003E-2</v>
      </c>
      <c r="G628">
        <v>4.283E-2</v>
      </c>
      <c r="H628">
        <v>5.2949999999999997E-2</v>
      </c>
      <c r="I628">
        <v>6.3170000000000004E-2</v>
      </c>
      <c r="J628">
        <v>7.349E-2</v>
      </c>
      <c r="K628" t="s">
        <v>2616</v>
      </c>
      <c r="L628" t="s">
        <v>285</v>
      </c>
      <c r="M628" t="s">
        <v>1321</v>
      </c>
      <c r="N628" t="s">
        <v>713</v>
      </c>
      <c r="O628">
        <v>8.3909999999999998E-2</v>
      </c>
      <c r="P628">
        <v>9.443E-2</v>
      </c>
    </row>
    <row r="629" spans="1:16">
      <c r="A629">
        <v>715909</v>
      </c>
      <c r="B629" t="s">
        <v>1350</v>
      </c>
      <c r="C629">
        <v>1.66E-2</v>
      </c>
      <c r="D629">
        <v>2.4150000000000001E-2</v>
      </c>
      <c r="E629">
        <v>3.0870000000000002E-2</v>
      </c>
      <c r="F629">
        <v>3.5770000000000003E-2</v>
      </c>
      <c r="G629">
        <v>4.283E-2</v>
      </c>
      <c r="H629">
        <v>5.2949999999999997E-2</v>
      </c>
      <c r="I629">
        <v>6.3170000000000004E-2</v>
      </c>
      <c r="J629">
        <v>7.349E-2</v>
      </c>
      <c r="K629" t="s">
        <v>2617</v>
      </c>
      <c r="L629" t="s">
        <v>285</v>
      </c>
      <c r="M629" t="s">
        <v>1321</v>
      </c>
      <c r="N629" t="s">
        <v>715</v>
      </c>
      <c r="O629">
        <v>8.3909999999999998E-2</v>
      </c>
      <c r="P629">
        <v>9.443E-2</v>
      </c>
    </row>
    <row r="630" spans="1:16">
      <c r="A630">
        <v>715871</v>
      </c>
      <c r="B630" t="s">
        <v>1351</v>
      </c>
      <c r="C630">
        <v>1.66E-2</v>
      </c>
      <c r="D630">
        <v>2.4150000000000001E-2</v>
      </c>
      <c r="E630">
        <v>3.0870000000000002E-2</v>
      </c>
      <c r="F630">
        <v>3.5770000000000003E-2</v>
      </c>
      <c r="G630">
        <v>4.283E-2</v>
      </c>
      <c r="H630">
        <v>5.2949999999999997E-2</v>
      </c>
      <c r="I630">
        <v>6.3170000000000004E-2</v>
      </c>
      <c r="J630">
        <v>7.349E-2</v>
      </c>
      <c r="K630" t="s">
        <v>2618</v>
      </c>
      <c r="L630" t="s">
        <v>285</v>
      </c>
      <c r="M630" t="s">
        <v>1321</v>
      </c>
      <c r="N630" t="s">
        <v>717</v>
      </c>
      <c r="O630">
        <v>8.3909999999999998E-2</v>
      </c>
      <c r="P630">
        <v>9.443E-2</v>
      </c>
    </row>
    <row r="631" spans="1:16">
      <c r="A631">
        <v>715872</v>
      </c>
      <c r="B631" t="s">
        <v>1352</v>
      </c>
      <c r="C631">
        <v>1.66E-2</v>
      </c>
      <c r="D631">
        <v>2.4150000000000001E-2</v>
      </c>
      <c r="E631">
        <v>3.0870000000000002E-2</v>
      </c>
      <c r="F631">
        <v>3.5770000000000003E-2</v>
      </c>
      <c r="G631">
        <v>4.283E-2</v>
      </c>
      <c r="H631">
        <v>5.2949999999999997E-2</v>
      </c>
      <c r="I631">
        <v>6.3170000000000004E-2</v>
      </c>
      <c r="J631">
        <v>7.349E-2</v>
      </c>
      <c r="K631" t="s">
        <v>2619</v>
      </c>
      <c r="L631" t="s">
        <v>285</v>
      </c>
      <c r="M631" t="s">
        <v>1321</v>
      </c>
      <c r="N631" t="s">
        <v>719</v>
      </c>
      <c r="O631">
        <v>8.3909999999999998E-2</v>
      </c>
      <c r="P631">
        <v>9.443E-2</v>
      </c>
    </row>
    <row r="632" spans="1:16">
      <c r="A632">
        <v>715873</v>
      </c>
      <c r="B632" t="s">
        <v>1353</v>
      </c>
      <c r="C632">
        <v>1.66E-2</v>
      </c>
      <c r="D632">
        <v>2.4150000000000001E-2</v>
      </c>
      <c r="E632">
        <v>3.0870000000000002E-2</v>
      </c>
      <c r="F632">
        <v>3.5770000000000003E-2</v>
      </c>
      <c r="G632">
        <v>4.283E-2</v>
      </c>
      <c r="H632">
        <v>5.2949999999999997E-2</v>
      </c>
      <c r="I632">
        <v>6.3170000000000004E-2</v>
      </c>
      <c r="J632">
        <v>7.349E-2</v>
      </c>
      <c r="K632" t="s">
        <v>2620</v>
      </c>
      <c r="L632" t="s">
        <v>285</v>
      </c>
      <c r="M632" t="s">
        <v>1321</v>
      </c>
      <c r="N632" t="s">
        <v>721</v>
      </c>
      <c r="O632">
        <v>8.3909999999999998E-2</v>
      </c>
      <c r="P632">
        <v>9.443E-2</v>
      </c>
    </row>
    <row r="633" spans="1:16">
      <c r="A633">
        <v>715874</v>
      </c>
      <c r="B633" t="s">
        <v>1354</v>
      </c>
      <c r="C633">
        <v>1.66E-2</v>
      </c>
      <c r="D633">
        <v>2.4150000000000001E-2</v>
      </c>
      <c r="E633">
        <v>3.0870000000000002E-2</v>
      </c>
      <c r="F633">
        <v>3.5770000000000003E-2</v>
      </c>
      <c r="G633">
        <v>4.283E-2</v>
      </c>
      <c r="H633">
        <v>5.2949999999999997E-2</v>
      </c>
      <c r="I633">
        <v>6.3170000000000004E-2</v>
      </c>
      <c r="J633">
        <v>7.349E-2</v>
      </c>
      <c r="K633" t="s">
        <v>2621</v>
      </c>
      <c r="L633" t="s">
        <v>285</v>
      </c>
      <c r="M633" t="s">
        <v>1321</v>
      </c>
      <c r="N633" t="s">
        <v>723</v>
      </c>
      <c r="O633">
        <v>8.3909999999999998E-2</v>
      </c>
      <c r="P633">
        <v>9.443E-2</v>
      </c>
    </row>
    <row r="634" spans="1:16">
      <c r="A634">
        <v>715875</v>
      </c>
      <c r="B634" t="s">
        <v>1355</v>
      </c>
      <c r="C634">
        <v>1.66E-2</v>
      </c>
      <c r="D634">
        <v>2.4150000000000001E-2</v>
      </c>
      <c r="E634">
        <v>3.0870000000000002E-2</v>
      </c>
      <c r="F634">
        <v>3.5770000000000003E-2</v>
      </c>
      <c r="G634">
        <v>4.283E-2</v>
      </c>
      <c r="H634">
        <v>5.2949999999999997E-2</v>
      </c>
      <c r="I634">
        <v>6.3170000000000004E-2</v>
      </c>
      <c r="J634">
        <v>7.349E-2</v>
      </c>
      <c r="K634" t="s">
        <v>2622</v>
      </c>
      <c r="L634" t="s">
        <v>285</v>
      </c>
      <c r="M634" t="s">
        <v>1321</v>
      </c>
      <c r="N634" t="s">
        <v>725</v>
      </c>
      <c r="O634">
        <v>8.3909999999999998E-2</v>
      </c>
      <c r="P634">
        <v>9.443E-2</v>
      </c>
    </row>
    <row r="635" spans="1:16">
      <c r="A635">
        <v>760903</v>
      </c>
      <c r="B635" t="s">
        <v>1356</v>
      </c>
      <c r="C635">
        <v>1.66E-2</v>
      </c>
      <c r="D635">
        <v>2.4150000000000001E-2</v>
      </c>
      <c r="E635">
        <v>3.0870000000000002E-2</v>
      </c>
      <c r="F635">
        <v>3.5770000000000003E-2</v>
      </c>
      <c r="G635">
        <v>4.283E-2</v>
      </c>
      <c r="H635">
        <v>5.2949999999999997E-2</v>
      </c>
      <c r="I635">
        <v>6.3170000000000004E-2</v>
      </c>
      <c r="J635">
        <v>7.349E-2</v>
      </c>
      <c r="K635" t="s">
        <v>2623</v>
      </c>
      <c r="L635" t="s">
        <v>285</v>
      </c>
      <c r="M635" t="s">
        <v>1321</v>
      </c>
      <c r="N635" t="s">
        <v>727</v>
      </c>
      <c r="O635">
        <v>8.3909999999999998E-2</v>
      </c>
      <c r="P635">
        <v>9.443E-2</v>
      </c>
    </row>
    <row r="636" spans="1:16">
      <c r="A636">
        <v>656106</v>
      </c>
      <c r="B636" t="s">
        <v>1357</v>
      </c>
      <c r="C636">
        <v>1.66E-2</v>
      </c>
      <c r="D636">
        <v>2.4150000000000001E-2</v>
      </c>
      <c r="E636">
        <v>3.0870000000000002E-2</v>
      </c>
      <c r="F636">
        <v>3.5770000000000003E-2</v>
      </c>
      <c r="G636">
        <v>4.283E-2</v>
      </c>
      <c r="H636">
        <v>5.2949999999999997E-2</v>
      </c>
      <c r="I636">
        <v>6.3170000000000004E-2</v>
      </c>
      <c r="J636">
        <v>7.349E-2</v>
      </c>
      <c r="K636" t="s">
        <v>2624</v>
      </c>
      <c r="L636" t="s">
        <v>285</v>
      </c>
      <c r="M636" t="s">
        <v>1321</v>
      </c>
      <c r="N636" t="s">
        <v>729</v>
      </c>
      <c r="O636">
        <v>8.3909999999999998E-2</v>
      </c>
      <c r="P636">
        <v>9.443E-2</v>
      </c>
    </row>
    <row r="637" spans="1:16">
      <c r="A637">
        <v>644202</v>
      </c>
      <c r="B637" t="s">
        <v>1358</v>
      </c>
      <c r="C637">
        <v>1.66E-2</v>
      </c>
      <c r="D637">
        <v>2.4150000000000001E-2</v>
      </c>
      <c r="E637">
        <v>3.0870000000000002E-2</v>
      </c>
      <c r="F637">
        <v>3.5770000000000003E-2</v>
      </c>
      <c r="G637">
        <v>4.283E-2</v>
      </c>
      <c r="H637">
        <v>5.2949999999999997E-2</v>
      </c>
      <c r="I637">
        <v>6.3170000000000004E-2</v>
      </c>
      <c r="J637">
        <v>7.349E-2</v>
      </c>
      <c r="K637" t="s">
        <v>2625</v>
      </c>
      <c r="L637" t="s">
        <v>285</v>
      </c>
      <c r="M637" t="s">
        <v>1321</v>
      </c>
      <c r="N637" t="s">
        <v>731</v>
      </c>
      <c r="O637">
        <v>8.3909999999999998E-2</v>
      </c>
      <c r="P637">
        <v>9.443E-2</v>
      </c>
    </row>
    <row r="638" spans="1:16">
      <c r="A638">
        <v>656104</v>
      </c>
      <c r="B638" t="s">
        <v>1359</v>
      </c>
      <c r="C638">
        <v>1.66E-2</v>
      </c>
      <c r="D638">
        <v>2.4150000000000001E-2</v>
      </c>
      <c r="E638">
        <v>3.0870000000000002E-2</v>
      </c>
      <c r="F638">
        <v>3.5770000000000003E-2</v>
      </c>
      <c r="G638">
        <v>4.283E-2</v>
      </c>
      <c r="H638">
        <v>5.2949999999999997E-2</v>
      </c>
      <c r="I638">
        <v>6.3170000000000004E-2</v>
      </c>
      <c r="J638">
        <v>7.349E-2</v>
      </c>
      <c r="K638" t="s">
        <v>2626</v>
      </c>
      <c r="L638" t="s">
        <v>285</v>
      </c>
      <c r="M638" t="s">
        <v>1321</v>
      </c>
      <c r="N638" t="s">
        <v>733</v>
      </c>
      <c r="O638">
        <v>8.3909999999999998E-2</v>
      </c>
      <c r="P638">
        <v>9.443E-2</v>
      </c>
    </row>
    <row r="639" spans="1:16">
      <c r="A639">
        <v>656107</v>
      </c>
      <c r="B639" t="s">
        <v>1360</v>
      </c>
      <c r="C639">
        <v>1.66E-2</v>
      </c>
      <c r="D639">
        <v>2.4150000000000001E-2</v>
      </c>
      <c r="E639">
        <v>3.0870000000000002E-2</v>
      </c>
      <c r="F639">
        <v>3.5770000000000003E-2</v>
      </c>
      <c r="G639">
        <v>4.283E-2</v>
      </c>
      <c r="H639">
        <v>5.2949999999999997E-2</v>
      </c>
      <c r="I639">
        <v>6.3170000000000004E-2</v>
      </c>
      <c r="J639">
        <v>7.349E-2</v>
      </c>
      <c r="K639" t="s">
        <v>2627</v>
      </c>
      <c r="L639" t="s">
        <v>285</v>
      </c>
      <c r="M639" t="s">
        <v>1321</v>
      </c>
      <c r="N639" t="s">
        <v>735</v>
      </c>
      <c r="O639">
        <v>8.3909999999999998E-2</v>
      </c>
      <c r="P639">
        <v>9.443E-2</v>
      </c>
    </row>
    <row r="640" spans="1:16">
      <c r="A640">
        <v>644203</v>
      </c>
      <c r="B640" t="s">
        <v>1361</v>
      </c>
      <c r="C640">
        <v>1.66E-2</v>
      </c>
      <c r="D640">
        <v>2.4150000000000001E-2</v>
      </c>
      <c r="E640">
        <v>3.0870000000000002E-2</v>
      </c>
      <c r="F640">
        <v>3.5770000000000003E-2</v>
      </c>
      <c r="G640">
        <v>4.283E-2</v>
      </c>
      <c r="H640">
        <v>5.2949999999999997E-2</v>
      </c>
      <c r="I640">
        <v>6.3170000000000004E-2</v>
      </c>
      <c r="J640">
        <v>7.349E-2</v>
      </c>
      <c r="K640" t="s">
        <v>2628</v>
      </c>
      <c r="L640" t="s">
        <v>285</v>
      </c>
      <c r="M640" t="s">
        <v>1321</v>
      </c>
      <c r="N640" t="s">
        <v>737</v>
      </c>
      <c r="O640">
        <v>8.3909999999999998E-2</v>
      </c>
      <c r="P640">
        <v>9.443E-2</v>
      </c>
    </row>
    <row r="641" spans="1:16">
      <c r="A641">
        <v>656105</v>
      </c>
      <c r="B641" t="s">
        <v>1362</v>
      </c>
      <c r="C641">
        <v>1.66E-2</v>
      </c>
      <c r="D641">
        <v>2.4150000000000001E-2</v>
      </c>
      <c r="E641">
        <v>3.0870000000000002E-2</v>
      </c>
      <c r="F641">
        <v>3.5770000000000003E-2</v>
      </c>
      <c r="G641">
        <v>4.283E-2</v>
      </c>
      <c r="H641">
        <v>5.2949999999999997E-2</v>
      </c>
      <c r="I641">
        <v>6.3170000000000004E-2</v>
      </c>
      <c r="J641">
        <v>7.349E-2</v>
      </c>
      <c r="K641" t="s">
        <v>2629</v>
      </c>
      <c r="L641" t="s">
        <v>285</v>
      </c>
      <c r="M641" t="s">
        <v>1321</v>
      </c>
      <c r="N641" t="s">
        <v>739</v>
      </c>
      <c r="O641">
        <v>8.3909999999999998E-2</v>
      </c>
      <c r="P641">
        <v>9.443E-2</v>
      </c>
    </row>
    <row r="642" spans="1:16">
      <c r="A642">
        <v>715876</v>
      </c>
      <c r="B642" t="s">
        <v>1363</v>
      </c>
      <c r="C642">
        <v>1.66E-2</v>
      </c>
      <c r="D642">
        <v>2.4150000000000001E-2</v>
      </c>
      <c r="E642">
        <v>3.0870000000000002E-2</v>
      </c>
      <c r="F642">
        <v>3.5770000000000003E-2</v>
      </c>
      <c r="G642">
        <v>4.283E-2</v>
      </c>
      <c r="H642">
        <v>5.2949999999999997E-2</v>
      </c>
      <c r="I642">
        <v>6.3170000000000004E-2</v>
      </c>
      <c r="J642">
        <v>7.349E-2</v>
      </c>
      <c r="K642" t="s">
        <v>2630</v>
      </c>
      <c r="L642" t="s">
        <v>285</v>
      </c>
      <c r="M642" t="s">
        <v>1321</v>
      </c>
      <c r="N642" t="s">
        <v>741</v>
      </c>
      <c r="O642">
        <v>8.3909999999999998E-2</v>
      </c>
      <c r="P642">
        <v>9.443E-2</v>
      </c>
    </row>
    <row r="643" spans="1:16">
      <c r="A643">
        <v>715877</v>
      </c>
      <c r="B643" t="s">
        <v>1364</v>
      </c>
      <c r="C643">
        <v>1.66E-2</v>
      </c>
      <c r="D643">
        <v>2.4150000000000001E-2</v>
      </c>
      <c r="E643">
        <v>3.0870000000000002E-2</v>
      </c>
      <c r="F643">
        <v>3.5770000000000003E-2</v>
      </c>
      <c r="G643">
        <v>4.283E-2</v>
      </c>
      <c r="H643">
        <v>5.2949999999999997E-2</v>
      </c>
      <c r="I643">
        <v>6.3170000000000004E-2</v>
      </c>
      <c r="J643">
        <v>7.349E-2</v>
      </c>
      <c r="K643" t="s">
        <v>2631</v>
      </c>
      <c r="L643" t="s">
        <v>285</v>
      </c>
      <c r="M643" t="s">
        <v>1321</v>
      </c>
      <c r="N643" t="s">
        <v>743</v>
      </c>
      <c r="O643">
        <v>8.3909999999999998E-2</v>
      </c>
      <c r="P643">
        <v>9.443E-2</v>
      </c>
    </row>
    <row r="644" spans="1:16">
      <c r="A644">
        <v>715878</v>
      </c>
      <c r="B644" t="s">
        <v>1365</v>
      </c>
      <c r="C644">
        <v>1.66E-2</v>
      </c>
      <c r="D644">
        <v>2.4150000000000001E-2</v>
      </c>
      <c r="E644">
        <v>3.0870000000000002E-2</v>
      </c>
      <c r="F644">
        <v>3.5770000000000003E-2</v>
      </c>
      <c r="G644">
        <v>4.283E-2</v>
      </c>
      <c r="H644">
        <v>5.2949999999999997E-2</v>
      </c>
      <c r="I644">
        <v>6.3170000000000004E-2</v>
      </c>
      <c r="J644">
        <v>7.349E-2</v>
      </c>
      <c r="K644" t="s">
        <v>2632</v>
      </c>
      <c r="L644" t="s">
        <v>285</v>
      </c>
      <c r="M644" t="s">
        <v>1321</v>
      </c>
      <c r="N644" t="s">
        <v>745</v>
      </c>
      <c r="O644">
        <v>8.3909999999999998E-2</v>
      </c>
      <c r="P644">
        <v>9.443E-2</v>
      </c>
    </row>
    <row r="645" spans="1:16">
      <c r="A645">
        <v>715879</v>
      </c>
      <c r="B645" t="s">
        <v>1366</v>
      </c>
      <c r="C645">
        <v>1.66E-2</v>
      </c>
      <c r="D645">
        <v>2.4150000000000001E-2</v>
      </c>
      <c r="E645">
        <v>3.0870000000000002E-2</v>
      </c>
      <c r="F645">
        <v>3.5770000000000003E-2</v>
      </c>
      <c r="G645">
        <v>4.283E-2</v>
      </c>
      <c r="H645">
        <v>5.2949999999999997E-2</v>
      </c>
      <c r="I645">
        <v>6.3170000000000004E-2</v>
      </c>
      <c r="J645">
        <v>7.349E-2</v>
      </c>
      <c r="K645" t="s">
        <v>2633</v>
      </c>
      <c r="L645" t="s">
        <v>285</v>
      </c>
      <c r="M645" t="s">
        <v>1321</v>
      </c>
      <c r="N645" t="s">
        <v>747</v>
      </c>
      <c r="O645">
        <v>8.3909999999999998E-2</v>
      </c>
      <c r="P645">
        <v>9.443E-2</v>
      </c>
    </row>
    <row r="646" spans="1:16">
      <c r="A646">
        <v>715880</v>
      </c>
      <c r="B646" t="s">
        <v>1367</v>
      </c>
      <c r="C646">
        <v>1.66E-2</v>
      </c>
      <c r="D646">
        <v>2.4150000000000001E-2</v>
      </c>
      <c r="E646">
        <v>3.0870000000000002E-2</v>
      </c>
      <c r="F646">
        <v>3.5770000000000003E-2</v>
      </c>
      <c r="G646">
        <v>4.283E-2</v>
      </c>
      <c r="H646">
        <v>5.2949999999999997E-2</v>
      </c>
      <c r="I646">
        <v>6.3170000000000004E-2</v>
      </c>
      <c r="J646">
        <v>7.349E-2</v>
      </c>
      <c r="K646" t="s">
        <v>2634</v>
      </c>
      <c r="L646" t="s">
        <v>285</v>
      </c>
      <c r="M646" t="s">
        <v>1321</v>
      </c>
      <c r="N646" t="s">
        <v>749</v>
      </c>
      <c r="O646">
        <v>8.3909999999999998E-2</v>
      </c>
      <c r="P646">
        <v>9.443E-2</v>
      </c>
    </row>
    <row r="647" spans="1:16">
      <c r="A647">
        <v>715881</v>
      </c>
      <c r="B647" t="s">
        <v>1368</v>
      </c>
      <c r="C647">
        <v>1.66E-2</v>
      </c>
      <c r="D647">
        <v>2.4150000000000001E-2</v>
      </c>
      <c r="E647">
        <v>3.0870000000000002E-2</v>
      </c>
      <c r="F647">
        <v>3.5770000000000003E-2</v>
      </c>
      <c r="G647">
        <v>4.283E-2</v>
      </c>
      <c r="H647">
        <v>5.2949999999999997E-2</v>
      </c>
      <c r="I647">
        <v>6.3170000000000004E-2</v>
      </c>
      <c r="J647">
        <v>7.349E-2</v>
      </c>
      <c r="K647" t="s">
        <v>2635</v>
      </c>
      <c r="L647" t="s">
        <v>285</v>
      </c>
      <c r="M647" t="s">
        <v>1321</v>
      </c>
      <c r="N647" t="s">
        <v>751</v>
      </c>
      <c r="O647">
        <v>8.3909999999999998E-2</v>
      </c>
      <c r="P647">
        <v>9.443E-2</v>
      </c>
    </row>
    <row r="648" spans="1:16">
      <c r="A648">
        <v>715882</v>
      </c>
      <c r="B648" t="s">
        <v>1369</v>
      </c>
      <c r="C648">
        <v>1.66E-2</v>
      </c>
      <c r="D648">
        <v>2.4150000000000001E-2</v>
      </c>
      <c r="E648">
        <v>3.0870000000000002E-2</v>
      </c>
      <c r="F648">
        <v>3.5770000000000003E-2</v>
      </c>
      <c r="G648">
        <v>4.283E-2</v>
      </c>
      <c r="H648">
        <v>5.2949999999999997E-2</v>
      </c>
      <c r="I648">
        <v>6.3170000000000004E-2</v>
      </c>
      <c r="J648">
        <v>7.349E-2</v>
      </c>
      <c r="K648" t="s">
        <v>2636</v>
      </c>
      <c r="L648" t="s">
        <v>285</v>
      </c>
      <c r="M648" t="s">
        <v>1321</v>
      </c>
      <c r="N648" t="s">
        <v>753</v>
      </c>
      <c r="O648">
        <v>8.3909999999999998E-2</v>
      </c>
      <c r="P648">
        <v>9.443E-2</v>
      </c>
    </row>
    <row r="649" spans="1:16">
      <c r="A649">
        <v>715883</v>
      </c>
      <c r="B649" t="s">
        <v>1370</v>
      </c>
      <c r="C649">
        <v>1.66E-2</v>
      </c>
      <c r="D649">
        <v>2.4150000000000001E-2</v>
      </c>
      <c r="E649">
        <v>3.0870000000000002E-2</v>
      </c>
      <c r="F649">
        <v>3.5770000000000003E-2</v>
      </c>
      <c r="G649">
        <v>4.283E-2</v>
      </c>
      <c r="H649">
        <v>5.2949999999999997E-2</v>
      </c>
      <c r="I649">
        <v>6.3170000000000004E-2</v>
      </c>
      <c r="J649">
        <v>7.349E-2</v>
      </c>
      <c r="K649" t="s">
        <v>2637</v>
      </c>
      <c r="L649" t="s">
        <v>285</v>
      </c>
      <c r="M649" t="s">
        <v>1321</v>
      </c>
      <c r="N649" t="s">
        <v>755</v>
      </c>
      <c r="O649">
        <v>8.3909999999999998E-2</v>
      </c>
      <c r="P649">
        <v>9.443E-2</v>
      </c>
    </row>
    <row r="650" spans="1:16">
      <c r="A650">
        <v>715884</v>
      </c>
      <c r="B650" t="s">
        <v>1371</v>
      </c>
      <c r="C650">
        <v>1.66E-2</v>
      </c>
      <c r="D650">
        <v>2.4150000000000001E-2</v>
      </c>
      <c r="E650">
        <v>3.0870000000000002E-2</v>
      </c>
      <c r="F650">
        <v>3.5770000000000003E-2</v>
      </c>
      <c r="G650">
        <v>4.283E-2</v>
      </c>
      <c r="H650">
        <v>5.2949999999999997E-2</v>
      </c>
      <c r="I650">
        <v>6.3170000000000004E-2</v>
      </c>
      <c r="J650">
        <v>7.349E-2</v>
      </c>
      <c r="K650" t="s">
        <v>2638</v>
      </c>
      <c r="L650" t="s">
        <v>285</v>
      </c>
      <c r="M650" t="s">
        <v>1321</v>
      </c>
      <c r="N650" t="s">
        <v>757</v>
      </c>
      <c r="O650">
        <v>8.3909999999999998E-2</v>
      </c>
      <c r="P650">
        <v>9.443E-2</v>
      </c>
    </row>
    <row r="651" spans="1:16">
      <c r="A651">
        <v>715885</v>
      </c>
      <c r="B651" t="s">
        <v>1372</v>
      </c>
      <c r="C651">
        <v>1.66E-2</v>
      </c>
      <c r="D651">
        <v>2.4150000000000001E-2</v>
      </c>
      <c r="E651">
        <v>3.0870000000000002E-2</v>
      </c>
      <c r="F651">
        <v>3.5770000000000003E-2</v>
      </c>
      <c r="G651">
        <v>4.283E-2</v>
      </c>
      <c r="H651">
        <v>5.2949999999999997E-2</v>
      </c>
      <c r="I651">
        <v>6.3170000000000004E-2</v>
      </c>
      <c r="J651">
        <v>7.349E-2</v>
      </c>
      <c r="K651" t="s">
        <v>2639</v>
      </c>
      <c r="L651" t="s">
        <v>285</v>
      </c>
      <c r="M651" t="s">
        <v>1321</v>
      </c>
      <c r="N651" t="s">
        <v>759</v>
      </c>
      <c r="O651">
        <v>8.3909999999999998E-2</v>
      </c>
      <c r="P651">
        <v>9.443E-2</v>
      </c>
    </row>
    <row r="652" spans="1:16">
      <c r="A652">
        <v>715886</v>
      </c>
      <c r="B652" t="s">
        <v>1373</v>
      </c>
      <c r="C652">
        <v>1.66E-2</v>
      </c>
      <c r="D652">
        <v>2.4150000000000001E-2</v>
      </c>
      <c r="E652">
        <v>3.0870000000000002E-2</v>
      </c>
      <c r="F652">
        <v>3.5770000000000003E-2</v>
      </c>
      <c r="G652">
        <v>4.283E-2</v>
      </c>
      <c r="H652">
        <v>5.2949999999999997E-2</v>
      </c>
      <c r="I652">
        <v>6.3170000000000004E-2</v>
      </c>
      <c r="J652">
        <v>7.349E-2</v>
      </c>
      <c r="K652" t="s">
        <v>2640</v>
      </c>
      <c r="L652" t="s">
        <v>285</v>
      </c>
      <c r="M652" t="s">
        <v>1321</v>
      </c>
      <c r="N652" t="s">
        <v>761</v>
      </c>
      <c r="O652">
        <v>8.3909999999999998E-2</v>
      </c>
      <c r="P652">
        <v>9.443E-2</v>
      </c>
    </row>
    <row r="653" spans="1:16">
      <c r="A653">
        <v>715887</v>
      </c>
      <c r="B653" t="s">
        <v>1374</v>
      </c>
      <c r="C653">
        <v>1.66E-2</v>
      </c>
      <c r="D653">
        <v>2.4150000000000001E-2</v>
      </c>
      <c r="E653">
        <v>3.0870000000000002E-2</v>
      </c>
      <c r="F653">
        <v>3.5770000000000003E-2</v>
      </c>
      <c r="G653">
        <v>4.283E-2</v>
      </c>
      <c r="H653">
        <v>5.2949999999999997E-2</v>
      </c>
      <c r="I653">
        <v>6.3170000000000004E-2</v>
      </c>
      <c r="J653">
        <v>7.349E-2</v>
      </c>
      <c r="K653" t="s">
        <v>2641</v>
      </c>
      <c r="L653" t="s">
        <v>285</v>
      </c>
      <c r="M653" t="s">
        <v>1321</v>
      </c>
      <c r="N653" t="s">
        <v>763</v>
      </c>
      <c r="O653">
        <v>8.3909999999999998E-2</v>
      </c>
      <c r="P653">
        <v>9.443E-2</v>
      </c>
    </row>
    <row r="654" spans="1:16">
      <c r="A654">
        <v>715888</v>
      </c>
      <c r="B654" t="s">
        <v>1375</v>
      </c>
      <c r="C654">
        <v>1.66E-2</v>
      </c>
      <c r="D654">
        <v>2.4150000000000001E-2</v>
      </c>
      <c r="E654">
        <v>3.0870000000000002E-2</v>
      </c>
      <c r="F654">
        <v>3.5770000000000003E-2</v>
      </c>
      <c r="G654">
        <v>4.283E-2</v>
      </c>
      <c r="H654">
        <v>5.2949999999999997E-2</v>
      </c>
      <c r="I654">
        <v>6.3170000000000004E-2</v>
      </c>
      <c r="J654">
        <v>7.349E-2</v>
      </c>
      <c r="K654" t="s">
        <v>2642</v>
      </c>
      <c r="L654" t="s">
        <v>285</v>
      </c>
      <c r="M654" t="s">
        <v>1321</v>
      </c>
      <c r="N654" t="s">
        <v>765</v>
      </c>
      <c r="O654">
        <v>8.3909999999999998E-2</v>
      </c>
      <c r="P654">
        <v>9.443E-2</v>
      </c>
    </row>
    <row r="655" spans="1:16">
      <c r="A655">
        <v>715889</v>
      </c>
      <c r="B655" t="s">
        <v>1376</v>
      </c>
      <c r="C655">
        <v>1.66E-2</v>
      </c>
      <c r="D655">
        <v>2.4150000000000001E-2</v>
      </c>
      <c r="E655">
        <v>3.0870000000000002E-2</v>
      </c>
      <c r="F655">
        <v>3.5770000000000003E-2</v>
      </c>
      <c r="G655">
        <v>4.283E-2</v>
      </c>
      <c r="H655">
        <v>5.2949999999999997E-2</v>
      </c>
      <c r="I655">
        <v>6.3170000000000004E-2</v>
      </c>
      <c r="J655">
        <v>7.349E-2</v>
      </c>
      <c r="K655" t="s">
        <v>2643</v>
      </c>
      <c r="L655" t="s">
        <v>285</v>
      </c>
      <c r="M655" t="s">
        <v>1321</v>
      </c>
      <c r="N655" t="s">
        <v>767</v>
      </c>
      <c r="O655">
        <v>8.3909999999999998E-2</v>
      </c>
      <c r="P655">
        <v>9.443E-2</v>
      </c>
    </row>
    <row r="656" spans="1:16">
      <c r="A656">
        <v>715890</v>
      </c>
      <c r="B656" t="s">
        <v>1377</v>
      </c>
      <c r="C656">
        <v>1.66E-2</v>
      </c>
      <c r="D656">
        <v>2.4150000000000001E-2</v>
      </c>
      <c r="E656">
        <v>3.0870000000000002E-2</v>
      </c>
      <c r="F656">
        <v>3.5770000000000003E-2</v>
      </c>
      <c r="G656">
        <v>4.283E-2</v>
      </c>
      <c r="H656">
        <v>5.2949999999999997E-2</v>
      </c>
      <c r="I656">
        <v>6.3170000000000004E-2</v>
      </c>
      <c r="J656">
        <v>7.349E-2</v>
      </c>
      <c r="K656" t="s">
        <v>2644</v>
      </c>
      <c r="L656" t="s">
        <v>285</v>
      </c>
      <c r="M656" t="s">
        <v>1321</v>
      </c>
      <c r="N656" t="s">
        <v>769</v>
      </c>
      <c r="O656">
        <v>8.3909999999999998E-2</v>
      </c>
      <c r="P656">
        <v>9.443E-2</v>
      </c>
    </row>
    <row r="657" spans="1:16">
      <c r="A657">
        <v>715891</v>
      </c>
      <c r="B657" t="s">
        <v>1378</v>
      </c>
      <c r="C657">
        <v>1.66E-2</v>
      </c>
      <c r="D657">
        <v>2.4150000000000001E-2</v>
      </c>
      <c r="E657">
        <v>3.0870000000000002E-2</v>
      </c>
      <c r="F657">
        <v>3.5770000000000003E-2</v>
      </c>
      <c r="G657">
        <v>4.283E-2</v>
      </c>
      <c r="H657">
        <v>5.2949999999999997E-2</v>
      </c>
      <c r="I657">
        <v>6.3170000000000004E-2</v>
      </c>
      <c r="J657">
        <v>7.349E-2</v>
      </c>
      <c r="K657" t="s">
        <v>2645</v>
      </c>
      <c r="L657" t="s">
        <v>285</v>
      </c>
      <c r="M657" t="s">
        <v>1321</v>
      </c>
      <c r="N657" t="s">
        <v>771</v>
      </c>
      <c r="O657">
        <v>8.3909999999999998E-2</v>
      </c>
      <c r="P657">
        <v>9.443E-2</v>
      </c>
    </row>
    <row r="658" spans="1:16">
      <c r="A658">
        <v>715892</v>
      </c>
      <c r="B658" t="s">
        <v>1379</v>
      </c>
      <c r="C658">
        <v>1.66E-2</v>
      </c>
      <c r="D658">
        <v>2.4150000000000001E-2</v>
      </c>
      <c r="E658">
        <v>3.0870000000000002E-2</v>
      </c>
      <c r="F658">
        <v>3.5770000000000003E-2</v>
      </c>
      <c r="G658">
        <v>4.283E-2</v>
      </c>
      <c r="H658">
        <v>5.2949999999999997E-2</v>
      </c>
      <c r="I658">
        <v>6.3170000000000004E-2</v>
      </c>
      <c r="J658">
        <v>7.349E-2</v>
      </c>
      <c r="K658" t="s">
        <v>2646</v>
      </c>
      <c r="L658" t="s">
        <v>285</v>
      </c>
      <c r="M658" t="s">
        <v>1321</v>
      </c>
      <c r="N658" t="s">
        <v>773</v>
      </c>
      <c r="O658">
        <v>8.3909999999999998E-2</v>
      </c>
      <c r="P658">
        <v>9.443E-2</v>
      </c>
    </row>
    <row r="659" spans="1:16">
      <c r="A659">
        <v>715893</v>
      </c>
      <c r="B659" t="s">
        <v>1380</v>
      </c>
      <c r="C659">
        <v>1.66E-2</v>
      </c>
      <c r="D659">
        <v>2.4150000000000001E-2</v>
      </c>
      <c r="E659">
        <v>3.0870000000000002E-2</v>
      </c>
      <c r="F659">
        <v>3.5770000000000003E-2</v>
      </c>
      <c r="G659">
        <v>4.283E-2</v>
      </c>
      <c r="H659">
        <v>5.2949999999999997E-2</v>
      </c>
      <c r="I659">
        <v>6.3170000000000004E-2</v>
      </c>
      <c r="J659">
        <v>7.349E-2</v>
      </c>
      <c r="K659" t="s">
        <v>2647</v>
      </c>
      <c r="L659" t="s">
        <v>285</v>
      </c>
      <c r="M659" t="s">
        <v>1321</v>
      </c>
      <c r="N659" t="s">
        <v>775</v>
      </c>
      <c r="O659">
        <v>8.3909999999999998E-2</v>
      </c>
      <c r="P659">
        <v>9.443E-2</v>
      </c>
    </row>
    <row r="660" spans="1:16">
      <c r="A660">
        <v>715894</v>
      </c>
      <c r="B660" t="s">
        <v>1381</v>
      </c>
      <c r="C660">
        <v>1.66E-2</v>
      </c>
      <c r="D660">
        <v>2.4150000000000001E-2</v>
      </c>
      <c r="E660">
        <v>3.0870000000000002E-2</v>
      </c>
      <c r="F660">
        <v>3.5770000000000003E-2</v>
      </c>
      <c r="G660">
        <v>4.283E-2</v>
      </c>
      <c r="H660">
        <v>5.2949999999999997E-2</v>
      </c>
      <c r="I660">
        <v>6.3170000000000004E-2</v>
      </c>
      <c r="J660">
        <v>7.349E-2</v>
      </c>
      <c r="K660" t="s">
        <v>2648</v>
      </c>
      <c r="L660" t="s">
        <v>285</v>
      </c>
      <c r="M660" t="s">
        <v>1321</v>
      </c>
      <c r="N660" t="s">
        <v>777</v>
      </c>
      <c r="O660">
        <v>8.3909999999999998E-2</v>
      </c>
      <c r="P660">
        <v>9.443E-2</v>
      </c>
    </row>
    <row r="661" spans="1:16">
      <c r="A661">
        <v>769640</v>
      </c>
      <c r="B661" t="s">
        <v>1382</v>
      </c>
      <c r="C661">
        <v>1.5270000000000001E-2</v>
      </c>
      <c r="D661">
        <v>2.581E-2</v>
      </c>
      <c r="E661">
        <v>3.7620000000000001E-2</v>
      </c>
      <c r="F661">
        <v>5.074E-2</v>
      </c>
      <c r="G661">
        <v>6.4030000000000004E-2</v>
      </c>
      <c r="H661">
        <v>7.7479999999999993E-2</v>
      </c>
      <c r="I661">
        <v>9.11E-2</v>
      </c>
      <c r="J661">
        <v>0.10489999999999999</v>
      </c>
      <c r="K661" t="s">
        <v>1990</v>
      </c>
      <c r="L661" t="s">
        <v>285</v>
      </c>
      <c r="M661" t="s">
        <v>656</v>
      </c>
      <c r="N661" t="s">
        <v>657</v>
      </c>
      <c r="O661">
        <v>0.11887</v>
      </c>
      <c r="P661">
        <v>0.13300999999999999</v>
      </c>
    </row>
    <row r="662" spans="1:16">
      <c r="A662">
        <v>769641</v>
      </c>
      <c r="B662" t="s">
        <v>1383</v>
      </c>
      <c r="C662">
        <v>1.5270000000000001E-2</v>
      </c>
      <c r="D662">
        <v>2.581E-2</v>
      </c>
      <c r="E662">
        <v>3.7620000000000001E-2</v>
      </c>
      <c r="F662">
        <v>5.074E-2</v>
      </c>
      <c r="G662">
        <v>6.4030000000000004E-2</v>
      </c>
      <c r="H662">
        <v>7.7479999999999993E-2</v>
      </c>
      <c r="I662">
        <v>9.11E-2</v>
      </c>
      <c r="J662">
        <v>0.10489999999999999</v>
      </c>
      <c r="K662" t="s">
        <v>1991</v>
      </c>
      <c r="L662" t="s">
        <v>285</v>
      </c>
      <c r="M662" t="s">
        <v>656</v>
      </c>
      <c r="N662" t="s">
        <v>659</v>
      </c>
      <c r="O662">
        <v>0.11887</v>
      </c>
      <c r="P662">
        <v>0.13300999999999999</v>
      </c>
    </row>
    <row r="663" spans="1:16">
      <c r="A663">
        <v>769642</v>
      </c>
      <c r="B663" t="s">
        <v>1384</v>
      </c>
      <c r="C663">
        <v>1.5270000000000001E-2</v>
      </c>
      <c r="D663">
        <v>2.581E-2</v>
      </c>
      <c r="E663">
        <v>3.7620000000000001E-2</v>
      </c>
      <c r="F663">
        <v>5.074E-2</v>
      </c>
      <c r="G663">
        <v>6.4030000000000004E-2</v>
      </c>
      <c r="H663">
        <v>7.7479999999999993E-2</v>
      </c>
      <c r="I663">
        <v>9.11E-2</v>
      </c>
      <c r="J663">
        <v>0.10489999999999999</v>
      </c>
      <c r="K663" t="s">
        <v>1992</v>
      </c>
      <c r="L663" t="s">
        <v>285</v>
      </c>
      <c r="M663" t="s">
        <v>656</v>
      </c>
      <c r="N663" t="s">
        <v>661</v>
      </c>
      <c r="O663">
        <v>0.11887</v>
      </c>
      <c r="P663">
        <v>0.13300999999999999</v>
      </c>
    </row>
    <row r="664" spans="1:16">
      <c r="A664">
        <v>769643</v>
      </c>
      <c r="B664" t="s">
        <v>1385</v>
      </c>
      <c r="C664">
        <v>1.5270000000000001E-2</v>
      </c>
      <c r="D664">
        <v>2.581E-2</v>
      </c>
      <c r="E664">
        <v>3.7620000000000001E-2</v>
      </c>
      <c r="F664">
        <v>5.074E-2</v>
      </c>
      <c r="G664">
        <v>6.4030000000000004E-2</v>
      </c>
      <c r="H664">
        <v>7.7479999999999993E-2</v>
      </c>
      <c r="I664">
        <v>9.11E-2</v>
      </c>
      <c r="J664">
        <v>0.10489999999999999</v>
      </c>
      <c r="K664" t="s">
        <v>1993</v>
      </c>
      <c r="L664" t="s">
        <v>285</v>
      </c>
      <c r="M664" t="s">
        <v>656</v>
      </c>
      <c r="N664" t="s">
        <v>663</v>
      </c>
      <c r="O664">
        <v>0.11887</v>
      </c>
      <c r="P664">
        <v>0.13300999999999999</v>
      </c>
    </row>
    <row r="665" spans="1:16">
      <c r="A665">
        <v>769644</v>
      </c>
      <c r="B665" t="s">
        <v>1386</v>
      </c>
      <c r="C665">
        <v>1.5270000000000001E-2</v>
      </c>
      <c r="D665">
        <v>2.581E-2</v>
      </c>
      <c r="E665">
        <v>3.7620000000000001E-2</v>
      </c>
      <c r="F665">
        <v>5.074E-2</v>
      </c>
      <c r="G665">
        <v>6.4030000000000004E-2</v>
      </c>
      <c r="H665">
        <v>7.7479999999999993E-2</v>
      </c>
      <c r="I665">
        <v>9.11E-2</v>
      </c>
      <c r="J665">
        <v>0.10489999999999999</v>
      </c>
      <c r="K665" t="s">
        <v>1994</v>
      </c>
      <c r="L665" t="s">
        <v>285</v>
      </c>
      <c r="M665" t="s">
        <v>656</v>
      </c>
      <c r="N665" t="s">
        <v>665</v>
      </c>
      <c r="O665">
        <v>0.11887</v>
      </c>
      <c r="P665">
        <v>0.13300999999999999</v>
      </c>
    </row>
    <row r="666" spans="1:16">
      <c r="A666">
        <v>769645</v>
      </c>
      <c r="B666" t="s">
        <v>1387</v>
      </c>
      <c r="C666">
        <v>1.5270000000000001E-2</v>
      </c>
      <c r="D666">
        <v>2.581E-2</v>
      </c>
      <c r="E666">
        <v>3.7620000000000001E-2</v>
      </c>
      <c r="F666">
        <v>5.074E-2</v>
      </c>
      <c r="G666">
        <v>6.4030000000000004E-2</v>
      </c>
      <c r="H666">
        <v>7.7479999999999993E-2</v>
      </c>
      <c r="I666">
        <v>9.11E-2</v>
      </c>
      <c r="J666">
        <v>0.10489999999999999</v>
      </c>
      <c r="K666" t="s">
        <v>1995</v>
      </c>
      <c r="L666" t="s">
        <v>285</v>
      </c>
      <c r="M666" t="s">
        <v>656</v>
      </c>
      <c r="N666" t="s">
        <v>667</v>
      </c>
      <c r="O666">
        <v>0.11887</v>
      </c>
      <c r="P666">
        <v>0.13300999999999999</v>
      </c>
    </row>
    <row r="667" spans="1:16">
      <c r="A667">
        <v>769646</v>
      </c>
      <c r="B667" t="s">
        <v>1388</v>
      </c>
      <c r="C667">
        <v>1.5270000000000001E-2</v>
      </c>
      <c r="D667">
        <v>2.581E-2</v>
      </c>
      <c r="E667">
        <v>3.7620000000000001E-2</v>
      </c>
      <c r="F667">
        <v>5.074E-2</v>
      </c>
      <c r="G667">
        <v>6.4030000000000004E-2</v>
      </c>
      <c r="H667">
        <v>7.7479999999999993E-2</v>
      </c>
      <c r="I667">
        <v>9.11E-2</v>
      </c>
      <c r="J667">
        <v>0.10489999999999999</v>
      </c>
      <c r="K667" t="s">
        <v>1996</v>
      </c>
      <c r="L667" t="s">
        <v>285</v>
      </c>
      <c r="M667" t="s">
        <v>656</v>
      </c>
      <c r="N667" t="s">
        <v>669</v>
      </c>
      <c r="O667">
        <v>0.11887</v>
      </c>
      <c r="P667">
        <v>0.13300999999999999</v>
      </c>
    </row>
    <row r="668" spans="1:16">
      <c r="A668">
        <v>769647</v>
      </c>
      <c r="B668" t="s">
        <v>1389</v>
      </c>
      <c r="C668">
        <v>1.5270000000000001E-2</v>
      </c>
      <c r="D668">
        <v>2.581E-2</v>
      </c>
      <c r="E668">
        <v>3.7620000000000001E-2</v>
      </c>
      <c r="F668">
        <v>5.074E-2</v>
      </c>
      <c r="G668">
        <v>6.4030000000000004E-2</v>
      </c>
      <c r="H668">
        <v>7.7479999999999993E-2</v>
      </c>
      <c r="I668">
        <v>9.11E-2</v>
      </c>
      <c r="J668">
        <v>0.10489999999999999</v>
      </c>
      <c r="K668" t="s">
        <v>1997</v>
      </c>
      <c r="L668" t="s">
        <v>285</v>
      </c>
      <c r="M668" t="s">
        <v>656</v>
      </c>
      <c r="N668" t="s">
        <v>671</v>
      </c>
      <c r="O668">
        <v>0.11887</v>
      </c>
      <c r="P668">
        <v>0.13300999999999999</v>
      </c>
    </row>
    <row r="669" spans="1:16">
      <c r="A669">
        <v>769648</v>
      </c>
      <c r="B669" t="s">
        <v>1390</v>
      </c>
      <c r="C669">
        <v>1.5270000000000001E-2</v>
      </c>
      <c r="D669">
        <v>2.581E-2</v>
      </c>
      <c r="E669">
        <v>3.7620000000000001E-2</v>
      </c>
      <c r="F669">
        <v>5.074E-2</v>
      </c>
      <c r="G669">
        <v>6.4030000000000004E-2</v>
      </c>
      <c r="H669">
        <v>7.7479999999999993E-2</v>
      </c>
      <c r="I669">
        <v>9.11E-2</v>
      </c>
      <c r="J669">
        <v>0.10489999999999999</v>
      </c>
      <c r="K669" t="s">
        <v>1998</v>
      </c>
      <c r="L669" t="s">
        <v>285</v>
      </c>
      <c r="M669" t="s">
        <v>656</v>
      </c>
      <c r="N669" t="s">
        <v>673</v>
      </c>
      <c r="O669">
        <v>0.11887</v>
      </c>
      <c r="P669">
        <v>0.13300999999999999</v>
      </c>
    </row>
    <row r="670" spans="1:16">
      <c r="A670">
        <v>769649</v>
      </c>
      <c r="B670" t="s">
        <v>1391</v>
      </c>
      <c r="C670">
        <v>1.5270000000000001E-2</v>
      </c>
      <c r="D670">
        <v>2.581E-2</v>
      </c>
      <c r="E670">
        <v>3.7620000000000001E-2</v>
      </c>
      <c r="F670">
        <v>5.074E-2</v>
      </c>
      <c r="G670">
        <v>6.4030000000000004E-2</v>
      </c>
      <c r="H670">
        <v>7.7479999999999993E-2</v>
      </c>
      <c r="I670">
        <v>9.11E-2</v>
      </c>
      <c r="J670">
        <v>0.10489999999999999</v>
      </c>
      <c r="K670" t="s">
        <v>1999</v>
      </c>
      <c r="L670" t="s">
        <v>285</v>
      </c>
      <c r="M670" t="s">
        <v>656</v>
      </c>
      <c r="N670" t="s">
        <v>675</v>
      </c>
      <c r="O670">
        <v>0.11887</v>
      </c>
      <c r="P670">
        <v>0.13300999999999999</v>
      </c>
    </row>
    <row r="671" spans="1:16">
      <c r="A671">
        <v>769650</v>
      </c>
      <c r="B671" t="s">
        <v>1392</v>
      </c>
      <c r="C671">
        <v>1.5270000000000001E-2</v>
      </c>
      <c r="D671">
        <v>2.581E-2</v>
      </c>
      <c r="E671">
        <v>3.7620000000000001E-2</v>
      </c>
      <c r="F671">
        <v>5.074E-2</v>
      </c>
      <c r="G671">
        <v>6.4030000000000004E-2</v>
      </c>
      <c r="H671">
        <v>7.7479999999999993E-2</v>
      </c>
      <c r="I671">
        <v>9.11E-2</v>
      </c>
      <c r="J671">
        <v>0.10489999999999999</v>
      </c>
      <c r="K671" t="s">
        <v>2000</v>
      </c>
      <c r="L671" t="s">
        <v>285</v>
      </c>
      <c r="M671" t="s">
        <v>656</v>
      </c>
      <c r="N671" t="s">
        <v>677</v>
      </c>
      <c r="O671">
        <v>0.11887</v>
      </c>
      <c r="P671">
        <v>0.13300999999999999</v>
      </c>
    </row>
    <row r="672" spans="1:16">
      <c r="A672">
        <v>778873</v>
      </c>
      <c r="B672" t="s">
        <v>1393</v>
      </c>
      <c r="C672">
        <v>1.5270000000000001E-2</v>
      </c>
      <c r="D672">
        <v>2.581E-2</v>
      </c>
      <c r="E672">
        <v>3.7620000000000001E-2</v>
      </c>
      <c r="F672">
        <v>5.074E-2</v>
      </c>
      <c r="G672">
        <v>6.4030000000000004E-2</v>
      </c>
      <c r="H672">
        <v>7.7479999999999993E-2</v>
      </c>
      <c r="I672">
        <v>9.11E-2</v>
      </c>
      <c r="J672">
        <v>0.10489999999999999</v>
      </c>
      <c r="K672" t="s">
        <v>2001</v>
      </c>
      <c r="L672" t="s">
        <v>285</v>
      </c>
      <c r="M672" t="s">
        <v>656</v>
      </c>
      <c r="N672" t="s">
        <v>679</v>
      </c>
      <c r="O672">
        <v>0.11887</v>
      </c>
      <c r="P672">
        <v>0.13300999999999999</v>
      </c>
    </row>
    <row r="673" spans="1:16">
      <c r="A673">
        <v>769651</v>
      </c>
      <c r="B673" t="s">
        <v>1394</v>
      </c>
      <c r="C673">
        <v>1.5270000000000001E-2</v>
      </c>
      <c r="D673">
        <v>2.581E-2</v>
      </c>
      <c r="E673">
        <v>3.7620000000000001E-2</v>
      </c>
      <c r="F673">
        <v>5.074E-2</v>
      </c>
      <c r="G673">
        <v>6.4030000000000004E-2</v>
      </c>
      <c r="H673">
        <v>7.7479999999999993E-2</v>
      </c>
      <c r="I673">
        <v>9.11E-2</v>
      </c>
      <c r="J673">
        <v>0.10489999999999999</v>
      </c>
      <c r="K673" t="s">
        <v>2002</v>
      </c>
      <c r="L673" t="s">
        <v>285</v>
      </c>
      <c r="M673" t="s">
        <v>656</v>
      </c>
      <c r="N673" t="s">
        <v>681</v>
      </c>
      <c r="O673">
        <v>0.11887</v>
      </c>
      <c r="P673">
        <v>0.13300999999999999</v>
      </c>
    </row>
    <row r="674" spans="1:16">
      <c r="A674">
        <v>769652</v>
      </c>
      <c r="B674" t="s">
        <v>1395</v>
      </c>
      <c r="C674">
        <v>1.5270000000000001E-2</v>
      </c>
      <c r="D674">
        <v>2.581E-2</v>
      </c>
      <c r="E674">
        <v>3.7620000000000001E-2</v>
      </c>
      <c r="F674">
        <v>5.074E-2</v>
      </c>
      <c r="G674">
        <v>6.4030000000000004E-2</v>
      </c>
      <c r="H674">
        <v>7.7479999999999993E-2</v>
      </c>
      <c r="I674">
        <v>9.11E-2</v>
      </c>
      <c r="J674">
        <v>0.10489999999999999</v>
      </c>
      <c r="K674" t="s">
        <v>2003</v>
      </c>
      <c r="L674" t="s">
        <v>285</v>
      </c>
      <c r="M674" t="s">
        <v>656</v>
      </c>
      <c r="N674" t="s">
        <v>683</v>
      </c>
      <c r="O674">
        <v>0.11887</v>
      </c>
      <c r="P674">
        <v>0.13300999999999999</v>
      </c>
    </row>
    <row r="675" spans="1:16">
      <c r="A675">
        <v>769653</v>
      </c>
      <c r="B675" t="s">
        <v>1396</v>
      </c>
      <c r="C675">
        <v>1.5270000000000001E-2</v>
      </c>
      <c r="D675">
        <v>2.581E-2</v>
      </c>
      <c r="E675">
        <v>3.7620000000000001E-2</v>
      </c>
      <c r="F675">
        <v>5.074E-2</v>
      </c>
      <c r="G675">
        <v>6.4030000000000004E-2</v>
      </c>
      <c r="H675">
        <v>7.7479999999999993E-2</v>
      </c>
      <c r="I675">
        <v>9.11E-2</v>
      </c>
      <c r="J675">
        <v>0.10489999999999999</v>
      </c>
      <c r="K675" t="s">
        <v>2004</v>
      </c>
      <c r="L675" t="s">
        <v>285</v>
      </c>
      <c r="M675" t="s">
        <v>656</v>
      </c>
      <c r="N675" t="s">
        <v>685</v>
      </c>
      <c r="O675">
        <v>0.11887</v>
      </c>
      <c r="P675">
        <v>0.13300999999999999</v>
      </c>
    </row>
    <row r="676" spans="1:16">
      <c r="A676">
        <v>769654</v>
      </c>
      <c r="B676" t="s">
        <v>1397</v>
      </c>
      <c r="C676">
        <v>1.086E-2</v>
      </c>
      <c r="D676">
        <v>1.9140000000000001E-2</v>
      </c>
      <c r="E676">
        <v>2.8570000000000002E-2</v>
      </c>
      <c r="F676">
        <v>3.9190000000000003E-2</v>
      </c>
      <c r="G676">
        <v>4.9919999999999999E-2</v>
      </c>
      <c r="H676">
        <v>6.0760000000000002E-2</v>
      </c>
      <c r="I676">
        <v>7.1709999999999996E-2</v>
      </c>
      <c r="J676">
        <v>8.2780000000000006E-2</v>
      </c>
      <c r="K676" t="s">
        <v>2005</v>
      </c>
      <c r="L676" t="s">
        <v>285</v>
      </c>
      <c r="M676" t="s">
        <v>656</v>
      </c>
      <c r="N676" t="s">
        <v>687</v>
      </c>
      <c r="O676">
        <v>9.3960000000000002E-2</v>
      </c>
      <c r="P676">
        <v>0.10525</v>
      </c>
    </row>
    <row r="677" spans="1:16">
      <c r="A677">
        <v>769655</v>
      </c>
      <c r="B677" t="s">
        <v>1398</v>
      </c>
      <c r="C677">
        <v>1.086E-2</v>
      </c>
      <c r="D677">
        <v>1.9140000000000001E-2</v>
      </c>
      <c r="E677">
        <v>2.8570000000000002E-2</v>
      </c>
      <c r="F677">
        <v>3.9190000000000003E-2</v>
      </c>
      <c r="G677">
        <v>4.9919999999999999E-2</v>
      </c>
      <c r="H677">
        <v>6.0760000000000002E-2</v>
      </c>
      <c r="I677">
        <v>7.1709999999999996E-2</v>
      </c>
      <c r="J677">
        <v>8.2780000000000006E-2</v>
      </c>
      <c r="K677" t="s">
        <v>2006</v>
      </c>
      <c r="L677" t="s">
        <v>285</v>
      </c>
      <c r="M677" t="s">
        <v>656</v>
      </c>
      <c r="N677" t="s">
        <v>689</v>
      </c>
      <c r="O677">
        <v>9.3960000000000002E-2</v>
      </c>
      <c r="P677">
        <v>0.10525</v>
      </c>
    </row>
    <row r="678" spans="1:16">
      <c r="A678">
        <v>769656</v>
      </c>
      <c r="B678" t="s">
        <v>1399</v>
      </c>
      <c r="C678">
        <v>1.086E-2</v>
      </c>
      <c r="D678">
        <v>1.9140000000000001E-2</v>
      </c>
      <c r="E678">
        <v>2.8570000000000002E-2</v>
      </c>
      <c r="F678">
        <v>3.9190000000000003E-2</v>
      </c>
      <c r="G678">
        <v>4.9919999999999999E-2</v>
      </c>
      <c r="H678">
        <v>6.0760000000000002E-2</v>
      </c>
      <c r="I678">
        <v>7.1709999999999996E-2</v>
      </c>
      <c r="J678">
        <v>8.2780000000000006E-2</v>
      </c>
      <c r="K678" t="s">
        <v>2007</v>
      </c>
      <c r="L678" t="s">
        <v>285</v>
      </c>
      <c r="M678" t="s">
        <v>656</v>
      </c>
      <c r="N678" t="s">
        <v>691</v>
      </c>
      <c r="O678">
        <v>9.3960000000000002E-2</v>
      </c>
      <c r="P678">
        <v>0.10525</v>
      </c>
    </row>
    <row r="679" spans="1:16">
      <c r="A679">
        <v>769657</v>
      </c>
      <c r="B679" t="s">
        <v>1400</v>
      </c>
      <c r="C679">
        <v>1.086E-2</v>
      </c>
      <c r="D679">
        <v>1.9140000000000001E-2</v>
      </c>
      <c r="E679">
        <v>2.8570000000000002E-2</v>
      </c>
      <c r="F679">
        <v>3.9190000000000003E-2</v>
      </c>
      <c r="G679">
        <v>4.9919999999999999E-2</v>
      </c>
      <c r="H679">
        <v>6.0760000000000002E-2</v>
      </c>
      <c r="I679">
        <v>7.1709999999999996E-2</v>
      </c>
      <c r="J679">
        <v>8.2780000000000006E-2</v>
      </c>
      <c r="K679" t="s">
        <v>2008</v>
      </c>
      <c r="L679" t="s">
        <v>285</v>
      </c>
      <c r="M679" t="s">
        <v>656</v>
      </c>
      <c r="N679" t="s">
        <v>693</v>
      </c>
      <c r="O679">
        <v>9.3960000000000002E-2</v>
      </c>
      <c r="P679">
        <v>0.10525</v>
      </c>
    </row>
    <row r="680" spans="1:16">
      <c r="A680">
        <v>769658</v>
      </c>
      <c r="B680" t="s">
        <v>1401</v>
      </c>
      <c r="C680">
        <v>1.086E-2</v>
      </c>
      <c r="D680">
        <v>1.9140000000000001E-2</v>
      </c>
      <c r="E680">
        <v>2.8570000000000002E-2</v>
      </c>
      <c r="F680">
        <v>3.9190000000000003E-2</v>
      </c>
      <c r="G680">
        <v>4.9919999999999999E-2</v>
      </c>
      <c r="H680">
        <v>6.0760000000000002E-2</v>
      </c>
      <c r="I680">
        <v>7.1709999999999996E-2</v>
      </c>
      <c r="J680">
        <v>8.2780000000000006E-2</v>
      </c>
      <c r="K680" t="s">
        <v>2009</v>
      </c>
      <c r="L680" t="s">
        <v>285</v>
      </c>
      <c r="M680" t="s">
        <v>656</v>
      </c>
      <c r="N680" t="s">
        <v>695</v>
      </c>
      <c r="O680">
        <v>9.3960000000000002E-2</v>
      </c>
      <c r="P680">
        <v>0.10525</v>
      </c>
    </row>
    <row r="681" spans="1:16">
      <c r="A681">
        <v>769659</v>
      </c>
      <c r="B681" t="s">
        <v>1402</v>
      </c>
      <c r="C681">
        <v>1.086E-2</v>
      </c>
      <c r="D681">
        <v>1.9140000000000001E-2</v>
      </c>
      <c r="E681">
        <v>2.8570000000000002E-2</v>
      </c>
      <c r="F681">
        <v>3.9190000000000003E-2</v>
      </c>
      <c r="G681">
        <v>4.9919999999999999E-2</v>
      </c>
      <c r="H681">
        <v>6.0760000000000002E-2</v>
      </c>
      <c r="I681">
        <v>7.1709999999999996E-2</v>
      </c>
      <c r="J681">
        <v>8.2780000000000006E-2</v>
      </c>
      <c r="K681" t="s">
        <v>2010</v>
      </c>
      <c r="L681" t="s">
        <v>285</v>
      </c>
      <c r="M681" t="s">
        <v>656</v>
      </c>
      <c r="N681" t="s">
        <v>697</v>
      </c>
      <c r="O681">
        <v>9.3960000000000002E-2</v>
      </c>
      <c r="P681">
        <v>0.10525</v>
      </c>
    </row>
    <row r="682" spans="1:16">
      <c r="A682">
        <v>769660</v>
      </c>
      <c r="B682" t="s">
        <v>1403</v>
      </c>
      <c r="C682">
        <v>1.086E-2</v>
      </c>
      <c r="D682">
        <v>1.9140000000000001E-2</v>
      </c>
      <c r="E682">
        <v>2.8570000000000002E-2</v>
      </c>
      <c r="F682">
        <v>3.9190000000000003E-2</v>
      </c>
      <c r="G682">
        <v>4.9919999999999999E-2</v>
      </c>
      <c r="H682">
        <v>6.0760000000000002E-2</v>
      </c>
      <c r="I682">
        <v>7.1709999999999996E-2</v>
      </c>
      <c r="J682">
        <v>8.2780000000000006E-2</v>
      </c>
      <c r="K682" t="s">
        <v>2011</v>
      </c>
      <c r="L682" t="s">
        <v>285</v>
      </c>
      <c r="M682" t="s">
        <v>656</v>
      </c>
      <c r="N682" t="s">
        <v>699</v>
      </c>
      <c r="O682">
        <v>9.3960000000000002E-2</v>
      </c>
      <c r="P682">
        <v>0.10525</v>
      </c>
    </row>
    <row r="683" spans="1:16">
      <c r="A683">
        <v>769661</v>
      </c>
      <c r="B683" t="s">
        <v>1404</v>
      </c>
      <c r="C683">
        <v>1.086E-2</v>
      </c>
      <c r="D683">
        <v>1.9140000000000001E-2</v>
      </c>
      <c r="E683">
        <v>2.8570000000000002E-2</v>
      </c>
      <c r="F683">
        <v>3.9190000000000003E-2</v>
      </c>
      <c r="G683">
        <v>4.9919999999999999E-2</v>
      </c>
      <c r="H683">
        <v>6.0760000000000002E-2</v>
      </c>
      <c r="I683">
        <v>7.1709999999999996E-2</v>
      </c>
      <c r="J683">
        <v>8.2780000000000006E-2</v>
      </c>
      <c r="K683" t="s">
        <v>2012</v>
      </c>
      <c r="L683" t="s">
        <v>285</v>
      </c>
      <c r="M683" t="s">
        <v>656</v>
      </c>
      <c r="N683" t="s">
        <v>701</v>
      </c>
      <c r="O683">
        <v>9.3960000000000002E-2</v>
      </c>
      <c r="P683">
        <v>0.10525</v>
      </c>
    </row>
    <row r="684" spans="1:16">
      <c r="A684">
        <v>769662</v>
      </c>
      <c r="B684" t="s">
        <v>1405</v>
      </c>
      <c r="C684">
        <v>1.086E-2</v>
      </c>
      <c r="D684">
        <v>1.9140000000000001E-2</v>
      </c>
      <c r="E684">
        <v>2.8570000000000002E-2</v>
      </c>
      <c r="F684">
        <v>3.9190000000000003E-2</v>
      </c>
      <c r="G684">
        <v>4.9919999999999999E-2</v>
      </c>
      <c r="H684">
        <v>6.0760000000000002E-2</v>
      </c>
      <c r="I684">
        <v>7.1709999999999996E-2</v>
      </c>
      <c r="J684">
        <v>8.2780000000000006E-2</v>
      </c>
      <c r="K684" t="s">
        <v>2013</v>
      </c>
      <c r="L684" t="s">
        <v>285</v>
      </c>
      <c r="M684" t="s">
        <v>656</v>
      </c>
      <c r="N684" t="s">
        <v>703</v>
      </c>
      <c r="O684">
        <v>9.3960000000000002E-2</v>
      </c>
      <c r="P684">
        <v>0.10525</v>
      </c>
    </row>
    <row r="685" spans="1:16">
      <c r="A685">
        <v>769663</v>
      </c>
      <c r="B685" t="s">
        <v>1406</v>
      </c>
      <c r="C685">
        <v>1.086E-2</v>
      </c>
      <c r="D685">
        <v>1.9140000000000001E-2</v>
      </c>
      <c r="E685">
        <v>2.8570000000000002E-2</v>
      </c>
      <c r="F685">
        <v>3.9190000000000003E-2</v>
      </c>
      <c r="G685">
        <v>4.9919999999999999E-2</v>
      </c>
      <c r="H685">
        <v>6.0760000000000002E-2</v>
      </c>
      <c r="I685">
        <v>7.1709999999999996E-2</v>
      </c>
      <c r="J685">
        <v>8.2780000000000006E-2</v>
      </c>
      <c r="K685" t="s">
        <v>2014</v>
      </c>
      <c r="L685" t="s">
        <v>285</v>
      </c>
      <c r="M685" t="s">
        <v>656</v>
      </c>
      <c r="N685" t="s">
        <v>705</v>
      </c>
      <c r="O685">
        <v>9.3960000000000002E-2</v>
      </c>
      <c r="P685">
        <v>0.10525</v>
      </c>
    </row>
    <row r="686" spans="1:16">
      <c r="A686">
        <v>769664</v>
      </c>
      <c r="B686" t="s">
        <v>1407</v>
      </c>
      <c r="C686">
        <v>1.086E-2</v>
      </c>
      <c r="D686">
        <v>1.9140000000000001E-2</v>
      </c>
      <c r="E686">
        <v>2.8570000000000002E-2</v>
      </c>
      <c r="F686">
        <v>3.9190000000000003E-2</v>
      </c>
      <c r="G686">
        <v>4.9919999999999999E-2</v>
      </c>
      <c r="H686">
        <v>6.0760000000000002E-2</v>
      </c>
      <c r="I686">
        <v>7.1709999999999996E-2</v>
      </c>
      <c r="J686">
        <v>8.2780000000000006E-2</v>
      </c>
      <c r="K686" t="s">
        <v>2015</v>
      </c>
      <c r="L686" t="s">
        <v>285</v>
      </c>
      <c r="M686" t="s">
        <v>656</v>
      </c>
      <c r="N686" t="s">
        <v>707</v>
      </c>
      <c r="O686">
        <v>9.3960000000000002E-2</v>
      </c>
      <c r="P686">
        <v>0.10525</v>
      </c>
    </row>
    <row r="687" spans="1:16">
      <c r="A687">
        <v>769665</v>
      </c>
      <c r="B687" t="s">
        <v>1408</v>
      </c>
      <c r="C687">
        <v>1.086E-2</v>
      </c>
      <c r="D687">
        <v>1.9140000000000001E-2</v>
      </c>
      <c r="E687">
        <v>2.8570000000000002E-2</v>
      </c>
      <c r="F687">
        <v>3.9190000000000003E-2</v>
      </c>
      <c r="G687">
        <v>4.9919999999999999E-2</v>
      </c>
      <c r="H687">
        <v>6.0760000000000002E-2</v>
      </c>
      <c r="I687">
        <v>7.1709999999999996E-2</v>
      </c>
      <c r="J687">
        <v>8.2780000000000006E-2</v>
      </c>
      <c r="K687" t="s">
        <v>2016</v>
      </c>
      <c r="L687" t="s">
        <v>285</v>
      </c>
      <c r="M687" t="s">
        <v>656</v>
      </c>
      <c r="N687" t="s">
        <v>709</v>
      </c>
      <c r="O687">
        <v>9.3960000000000002E-2</v>
      </c>
      <c r="P687">
        <v>0.10525</v>
      </c>
    </row>
    <row r="688" spans="1:16">
      <c r="A688">
        <v>769666</v>
      </c>
      <c r="B688" t="s">
        <v>1409</v>
      </c>
      <c r="C688">
        <v>1.086E-2</v>
      </c>
      <c r="D688">
        <v>1.9140000000000001E-2</v>
      </c>
      <c r="E688">
        <v>2.8570000000000002E-2</v>
      </c>
      <c r="F688">
        <v>3.9190000000000003E-2</v>
      </c>
      <c r="G688">
        <v>4.9919999999999999E-2</v>
      </c>
      <c r="H688">
        <v>6.0760000000000002E-2</v>
      </c>
      <c r="I688">
        <v>7.1709999999999996E-2</v>
      </c>
      <c r="J688">
        <v>8.2780000000000006E-2</v>
      </c>
      <c r="K688" t="s">
        <v>2017</v>
      </c>
      <c r="L688" t="s">
        <v>285</v>
      </c>
      <c r="M688" t="s">
        <v>656</v>
      </c>
      <c r="N688" t="s">
        <v>711</v>
      </c>
      <c r="O688">
        <v>9.3960000000000002E-2</v>
      </c>
      <c r="P688">
        <v>0.10525</v>
      </c>
    </row>
    <row r="689" spans="1:16">
      <c r="A689">
        <v>769667</v>
      </c>
      <c r="B689" t="s">
        <v>1410</v>
      </c>
      <c r="C689">
        <v>1.086E-2</v>
      </c>
      <c r="D689">
        <v>1.9140000000000001E-2</v>
      </c>
      <c r="E689">
        <v>2.8570000000000002E-2</v>
      </c>
      <c r="F689">
        <v>3.9190000000000003E-2</v>
      </c>
      <c r="G689">
        <v>4.9919999999999999E-2</v>
      </c>
      <c r="H689">
        <v>6.0760000000000002E-2</v>
      </c>
      <c r="I689">
        <v>7.1709999999999996E-2</v>
      </c>
      <c r="J689">
        <v>8.2780000000000006E-2</v>
      </c>
      <c r="K689" t="s">
        <v>2018</v>
      </c>
      <c r="L689" t="s">
        <v>285</v>
      </c>
      <c r="M689" t="s">
        <v>656</v>
      </c>
      <c r="N689" t="s">
        <v>713</v>
      </c>
      <c r="O689">
        <v>9.3960000000000002E-2</v>
      </c>
      <c r="P689">
        <v>0.10525</v>
      </c>
    </row>
    <row r="690" spans="1:16">
      <c r="A690">
        <v>769668</v>
      </c>
      <c r="B690" t="s">
        <v>1411</v>
      </c>
      <c r="C690">
        <v>1.086E-2</v>
      </c>
      <c r="D690">
        <v>1.9140000000000001E-2</v>
      </c>
      <c r="E690">
        <v>2.8570000000000002E-2</v>
      </c>
      <c r="F690">
        <v>3.9190000000000003E-2</v>
      </c>
      <c r="G690">
        <v>4.9919999999999999E-2</v>
      </c>
      <c r="H690">
        <v>6.0760000000000002E-2</v>
      </c>
      <c r="I690">
        <v>7.1709999999999996E-2</v>
      </c>
      <c r="J690">
        <v>8.2780000000000006E-2</v>
      </c>
      <c r="K690" t="s">
        <v>2019</v>
      </c>
      <c r="L690" t="s">
        <v>285</v>
      </c>
      <c r="M690" t="s">
        <v>656</v>
      </c>
      <c r="N690" t="s">
        <v>715</v>
      </c>
      <c r="O690">
        <v>9.3960000000000002E-2</v>
      </c>
      <c r="P690">
        <v>0.10525</v>
      </c>
    </row>
    <row r="691" spans="1:16">
      <c r="A691">
        <v>769669</v>
      </c>
      <c r="B691" t="s">
        <v>1412</v>
      </c>
      <c r="C691">
        <v>1.086E-2</v>
      </c>
      <c r="D691">
        <v>1.9140000000000001E-2</v>
      </c>
      <c r="E691">
        <v>2.8570000000000002E-2</v>
      </c>
      <c r="F691">
        <v>3.9190000000000003E-2</v>
      </c>
      <c r="G691">
        <v>4.9919999999999999E-2</v>
      </c>
      <c r="H691">
        <v>6.0760000000000002E-2</v>
      </c>
      <c r="I691">
        <v>7.1709999999999996E-2</v>
      </c>
      <c r="J691">
        <v>8.2780000000000006E-2</v>
      </c>
      <c r="K691" t="s">
        <v>2020</v>
      </c>
      <c r="L691" t="s">
        <v>285</v>
      </c>
      <c r="M691" t="s">
        <v>656</v>
      </c>
      <c r="N691" t="s">
        <v>717</v>
      </c>
      <c r="O691">
        <v>9.3960000000000002E-2</v>
      </c>
      <c r="P691">
        <v>0.10525</v>
      </c>
    </row>
    <row r="692" spans="1:16">
      <c r="A692">
        <v>769670</v>
      </c>
      <c r="B692" t="s">
        <v>1413</v>
      </c>
      <c r="C692">
        <v>1.086E-2</v>
      </c>
      <c r="D692">
        <v>1.9140000000000001E-2</v>
      </c>
      <c r="E692">
        <v>2.8570000000000002E-2</v>
      </c>
      <c r="F692">
        <v>3.9190000000000003E-2</v>
      </c>
      <c r="G692">
        <v>4.9919999999999999E-2</v>
      </c>
      <c r="H692">
        <v>6.0760000000000002E-2</v>
      </c>
      <c r="I692">
        <v>7.1709999999999996E-2</v>
      </c>
      <c r="J692">
        <v>8.2780000000000006E-2</v>
      </c>
      <c r="K692" t="s">
        <v>2021</v>
      </c>
      <c r="L692" t="s">
        <v>285</v>
      </c>
      <c r="M692" t="s">
        <v>656</v>
      </c>
      <c r="N692" t="s">
        <v>719</v>
      </c>
      <c r="O692">
        <v>9.3960000000000002E-2</v>
      </c>
      <c r="P692">
        <v>0.10525</v>
      </c>
    </row>
    <row r="693" spans="1:16">
      <c r="A693">
        <v>769671</v>
      </c>
      <c r="B693" t="s">
        <v>1414</v>
      </c>
      <c r="C693">
        <v>1.086E-2</v>
      </c>
      <c r="D693">
        <v>1.9140000000000001E-2</v>
      </c>
      <c r="E693">
        <v>2.8570000000000002E-2</v>
      </c>
      <c r="F693">
        <v>3.9190000000000003E-2</v>
      </c>
      <c r="G693">
        <v>4.9919999999999999E-2</v>
      </c>
      <c r="H693">
        <v>6.0760000000000002E-2</v>
      </c>
      <c r="I693">
        <v>7.1709999999999996E-2</v>
      </c>
      <c r="J693">
        <v>8.2780000000000006E-2</v>
      </c>
      <c r="K693" t="s">
        <v>2022</v>
      </c>
      <c r="L693" t="s">
        <v>285</v>
      </c>
      <c r="M693" t="s">
        <v>656</v>
      </c>
      <c r="N693" t="s">
        <v>721</v>
      </c>
      <c r="O693">
        <v>9.3960000000000002E-2</v>
      </c>
      <c r="P693">
        <v>0.10525</v>
      </c>
    </row>
    <row r="694" spans="1:16">
      <c r="A694">
        <v>769672</v>
      </c>
      <c r="B694" t="s">
        <v>1415</v>
      </c>
      <c r="C694">
        <v>1.086E-2</v>
      </c>
      <c r="D694">
        <v>1.9140000000000001E-2</v>
      </c>
      <c r="E694">
        <v>2.8570000000000002E-2</v>
      </c>
      <c r="F694">
        <v>3.9190000000000003E-2</v>
      </c>
      <c r="G694">
        <v>4.9919999999999999E-2</v>
      </c>
      <c r="H694">
        <v>6.0760000000000002E-2</v>
      </c>
      <c r="I694">
        <v>7.1709999999999996E-2</v>
      </c>
      <c r="J694">
        <v>8.2780000000000006E-2</v>
      </c>
      <c r="K694" t="s">
        <v>2023</v>
      </c>
      <c r="L694" t="s">
        <v>285</v>
      </c>
      <c r="M694" t="s">
        <v>656</v>
      </c>
      <c r="N694" t="s">
        <v>723</v>
      </c>
      <c r="O694">
        <v>9.3960000000000002E-2</v>
      </c>
      <c r="P694">
        <v>0.10525</v>
      </c>
    </row>
    <row r="695" spans="1:16">
      <c r="A695">
        <v>769673</v>
      </c>
      <c r="B695" t="s">
        <v>1416</v>
      </c>
      <c r="C695">
        <v>1.086E-2</v>
      </c>
      <c r="D695">
        <v>1.9140000000000001E-2</v>
      </c>
      <c r="E695">
        <v>2.8570000000000002E-2</v>
      </c>
      <c r="F695">
        <v>3.9190000000000003E-2</v>
      </c>
      <c r="G695">
        <v>4.9919999999999999E-2</v>
      </c>
      <c r="H695">
        <v>6.0760000000000002E-2</v>
      </c>
      <c r="I695">
        <v>7.1709999999999996E-2</v>
      </c>
      <c r="J695">
        <v>8.2780000000000006E-2</v>
      </c>
      <c r="K695" t="s">
        <v>2024</v>
      </c>
      <c r="L695" t="s">
        <v>285</v>
      </c>
      <c r="M695" t="s">
        <v>656</v>
      </c>
      <c r="N695" t="s">
        <v>725</v>
      </c>
      <c r="O695">
        <v>9.3960000000000002E-2</v>
      </c>
      <c r="P695">
        <v>0.10525</v>
      </c>
    </row>
    <row r="696" spans="1:16">
      <c r="A696">
        <v>769674</v>
      </c>
      <c r="B696" t="s">
        <v>1417</v>
      </c>
      <c r="C696">
        <v>1.086E-2</v>
      </c>
      <c r="D696">
        <v>1.9140000000000001E-2</v>
      </c>
      <c r="E696">
        <v>2.8570000000000002E-2</v>
      </c>
      <c r="F696">
        <v>3.9190000000000003E-2</v>
      </c>
      <c r="G696">
        <v>4.9919999999999999E-2</v>
      </c>
      <c r="H696">
        <v>6.0760000000000002E-2</v>
      </c>
      <c r="I696">
        <v>7.1709999999999996E-2</v>
      </c>
      <c r="J696">
        <v>8.2780000000000006E-2</v>
      </c>
      <c r="K696" t="s">
        <v>2025</v>
      </c>
      <c r="L696" t="s">
        <v>285</v>
      </c>
      <c r="M696" t="s">
        <v>656</v>
      </c>
      <c r="N696" t="s">
        <v>727</v>
      </c>
      <c r="O696">
        <v>9.3960000000000002E-2</v>
      </c>
      <c r="P696">
        <v>0.10525</v>
      </c>
    </row>
    <row r="697" spans="1:16">
      <c r="A697">
        <v>769675</v>
      </c>
      <c r="B697" t="s">
        <v>1418</v>
      </c>
      <c r="C697">
        <v>1.086E-2</v>
      </c>
      <c r="D697">
        <v>1.9140000000000001E-2</v>
      </c>
      <c r="E697">
        <v>2.8570000000000002E-2</v>
      </c>
      <c r="F697">
        <v>3.9190000000000003E-2</v>
      </c>
      <c r="G697">
        <v>4.9919999999999999E-2</v>
      </c>
      <c r="H697">
        <v>6.0760000000000002E-2</v>
      </c>
      <c r="I697">
        <v>7.1709999999999996E-2</v>
      </c>
      <c r="J697">
        <v>8.2780000000000006E-2</v>
      </c>
      <c r="K697" t="s">
        <v>2026</v>
      </c>
      <c r="L697" t="s">
        <v>285</v>
      </c>
      <c r="M697" t="s">
        <v>656</v>
      </c>
      <c r="N697" t="s">
        <v>729</v>
      </c>
      <c r="O697">
        <v>9.3960000000000002E-2</v>
      </c>
      <c r="P697">
        <v>0.10525</v>
      </c>
    </row>
    <row r="698" spans="1:16">
      <c r="A698">
        <v>769676</v>
      </c>
      <c r="B698" t="s">
        <v>1419</v>
      </c>
      <c r="C698">
        <v>1.086E-2</v>
      </c>
      <c r="D698">
        <v>1.9140000000000001E-2</v>
      </c>
      <c r="E698">
        <v>2.8570000000000002E-2</v>
      </c>
      <c r="F698">
        <v>3.9190000000000003E-2</v>
      </c>
      <c r="G698">
        <v>4.9919999999999999E-2</v>
      </c>
      <c r="H698">
        <v>6.0760000000000002E-2</v>
      </c>
      <c r="I698">
        <v>7.1709999999999996E-2</v>
      </c>
      <c r="J698">
        <v>8.2780000000000006E-2</v>
      </c>
      <c r="K698" t="s">
        <v>2027</v>
      </c>
      <c r="L698" t="s">
        <v>285</v>
      </c>
      <c r="M698" t="s">
        <v>656</v>
      </c>
      <c r="N698" t="s">
        <v>731</v>
      </c>
      <c r="O698">
        <v>9.3960000000000002E-2</v>
      </c>
      <c r="P698">
        <v>0.10525</v>
      </c>
    </row>
    <row r="699" spans="1:16">
      <c r="A699">
        <v>769677</v>
      </c>
      <c r="B699" t="s">
        <v>1420</v>
      </c>
      <c r="C699">
        <v>1.086E-2</v>
      </c>
      <c r="D699">
        <v>1.9140000000000001E-2</v>
      </c>
      <c r="E699">
        <v>2.8570000000000002E-2</v>
      </c>
      <c r="F699">
        <v>3.9190000000000003E-2</v>
      </c>
      <c r="G699">
        <v>4.9919999999999999E-2</v>
      </c>
      <c r="H699">
        <v>6.0760000000000002E-2</v>
      </c>
      <c r="I699">
        <v>7.1709999999999996E-2</v>
      </c>
      <c r="J699">
        <v>8.2780000000000006E-2</v>
      </c>
      <c r="K699" t="s">
        <v>2028</v>
      </c>
      <c r="L699" t="s">
        <v>285</v>
      </c>
      <c r="M699" t="s">
        <v>656</v>
      </c>
      <c r="N699" t="s">
        <v>733</v>
      </c>
      <c r="O699">
        <v>9.3960000000000002E-2</v>
      </c>
      <c r="P699">
        <v>0.10525</v>
      </c>
    </row>
    <row r="700" spans="1:16">
      <c r="A700">
        <v>769678</v>
      </c>
      <c r="B700" t="s">
        <v>1421</v>
      </c>
      <c r="C700">
        <v>1.086E-2</v>
      </c>
      <c r="D700">
        <v>1.9140000000000001E-2</v>
      </c>
      <c r="E700">
        <v>2.8570000000000002E-2</v>
      </c>
      <c r="F700">
        <v>3.9190000000000003E-2</v>
      </c>
      <c r="G700">
        <v>4.9919999999999999E-2</v>
      </c>
      <c r="H700">
        <v>6.0760000000000002E-2</v>
      </c>
      <c r="I700">
        <v>7.1709999999999996E-2</v>
      </c>
      <c r="J700">
        <v>8.2780000000000006E-2</v>
      </c>
      <c r="K700" t="s">
        <v>2029</v>
      </c>
      <c r="L700" t="s">
        <v>285</v>
      </c>
      <c r="M700" t="s">
        <v>656</v>
      </c>
      <c r="N700" t="s">
        <v>735</v>
      </c>
      <c r="O700">
        <v>9.3960000000000002E-2</v>
      </c>
      <c r="P700">
        <v>0.10525</v>
      </c>
    </row>
    <row r="701" spans="1:16">
      <c r="A701">
        <v>769679</v>
      </c>
      <c r="B701" t="s">
        <v>1422</v>
      </c>
      <c r="C701">
        <v>1.086E-2</v>
      </c>
      <c r="D701">
        <v>1.9140000000000001E-2</v>
      </c>
      <c r="E701">
        <v>2.8570000000000002E-2</v>
      </c>
      <c r="F701">
        <v>3.9190000000000003E-2</v>
      </c>
      <c r="G701">
        <v>4.9919999999999999E-2</v>
      </c>
      <c r="H701">
        <v>6.0760000000000002E-2</v>
      </c>
      <c r="I701">
        <v>7.1709999999999996E-2</v>
      </c>
      <c r="J701">
        <v>8.2780000000000006E-2</v>
      </c>
      <c r="K701" t="s">
        <v>2030</v>
      </c>
      <c r="L701" t="s">
        <v>285</v>
      </c>
      <c r="M701" t="s">
        <v>656</v>
      </c>
      <c r="N701" t="s">
        <v>737</v>
      </c>
      <c r="O701">
        <v>9.3960000000000002E-2</v>
      </c>
      <c r="P701">
        <v>0.10525</v>
      </c>
    </row>
    <row r="702" spans="1:16">
      <c r="A702">
        <v>769680</v>
      </c>
      <c r="B702" t="s">
        <v>1423</v>
      </c>
      <c r="C702">
        <v>1.086E-2</v>
      </c>
      <c r="D702">
        <v>1.9140000000000001E-2</v>
      </c>
      <c r="E702">
        <v>2.8570000000000002E-2</v>
      </c>
      <c r="F702">
        <v>3.9190000000000003E-2</v>
      </c>
      <c r="G702">
        <v>4.9919999999999999E-2</v>
      </c>
      <c r="H702">
        <v>6.0760000000000002E-2</v>
      </c>
      <c r="I702">
        <v>7.1709999999999996E-2</v>
      </c>
      <c r="J702">
        <v>8.2780000000000006E-2</v>
      </c>
      <c r="K702" t="s">
        <v>2031</v>
      </c>
      <c r="L702" t="s">
        <v>285</v>
      </c>
      <c r="M702" t="s">
        <v>656</v>
      </c>
      <c r="N702" t="s">
        <v>739</v>
      </c>
      <c r="O702">
        <v>9.3960000000000002E-2</v>
      </c>
      <c r="P702">
        <v>0.10525</v>
      </c>
    </row>
    <row r="703" spans="1:16">
      <c r="A703">
        <v>769681</v>
      </c>
      <c r="B703" t="s">
        <v>1424</v>
      </c>
      <c r="C703">
        <v>1.086E-2</v>
      </c>
      <c r="D703">
        <v>1.9140000000000001E-2</v>
      </c>
      <c r="E703">
        <v>2.8570000000000002E-2</v>
      </c>
      <c r="F703">
        <v>3.9190000000000003E-2</v>
      </c>
      <c r="G703">
        <v>4.9919999999999999E-2</v>
      </c>
      <c r="H703">
        <v>6.0760000000000002E-2</v>
      </c>
      <c r="I703">
        <v>7.1709999999999996E-2</v>
      </c>
      <c r="J703">
        <v>8.2780000000000006E-2</v>
      </c>
      <c r="K703" t="s">
        <v>2032</v>
      </c>
      <c r="L703" t="s">
        <v>285</v>
      </c>
      <c r="M703" t="s">
        <v>656</v>
      </c>
      <c r="N703" t="s">
        <v>741</v>
      </c>
      <c r="O703">
        <v>9.3960000000000002E-2</v>
      </c>
      <c r="P703">
        <v>0.10525</v>
      </c>
    </row>
    <row r="704" spans="1:16">
      <c r="A704">
        <v>769682</v>
      </c>
      <c r="B704" t="s">
        <v>1425</v>
      </c>
      <c r="C704">
        <v>1.086E-2</v>
      </c>
      <c r="D704">
        <v>1.9140000000000001E-2</v>
      </c>
      <c r="E704">
        <v>2.8570000000000002E-2</v>
      </c>
      <c r="F704">
        <v>3.9190000000000003E-2</v>
      </c>
      <c r="G704">
        <v>4.9919999999999999E-2</v>
      </c>
      <c r="H704">
        <v>6.0760000000000002E-2</v>
      </c>
      <c r="I704">
        <v>7.1709999999999996E-2</v>
      </c>
      <c r="J704">
        <v>8.2780000000000006E-2</v>
      </c>
      <c r="K704" t="s">
        <v>2033</v>
      </c>
      <c r="L704" t="s">
        <v>285</v>
      </c>
      <c r="M704" t="s">
        <v>656</v>
      </c>
      <c r="N704" t="s">
        <v>743</v>
      </c>
      <c r="O704">
        <v>9.3960000000000002E-2</v>
      </c>
      <c r="P704">
        <v>0.10525</v>
      </c>
    </row>
    <row r="705" spans="1:16">
      <c r="A705">
        <v>769683</v>
      </c>
      <c r="B705" t="s">
        <v>1426</v>
      </c>
      <c r="C705">
        <v>1.086E-2</v>
      </c>
      <c r="D705">
        <v>1.9140000000000001E-2</v>
      </c>
      <c r="E705">
        <v>2.8570000000000002E-2</v>
      </c>
      <c r="F705">
        <v>3.9190000000000003E-2</v>
      </c>
      <c r="G705">
        <v>4.9919999999999999E-2</v>
      </c>
      <c r="H705">
        <v>6.0760000000000002E-2</v>
      </c>
      <c r="I705">
        <v>7.1709999999999996E-2</v>
      </c>
      <c r="J705">
        <v>8.2780000000000006E-2</v>
      </c>
      <c r="K705" t="s">
        <v>2034</v>
      </c>
      <c r="L705" t="s">
        <v>285</v>
      </c>
      <c r="M705" t="s">
        <v>656</v>
      </c>
      <c r="N705" t="s">
        <v>745</v>
      </c>
      <c r="O705">
        <v>9.3960000000000002E-2</v>
      </c>
      <c r="P705">
        <v>0.10525</v>
      </c>
    </row>
    <row r="706" spans="1:16">
      <c r="A706">
        <v>769684</v>
      </c>
      <c r="B706" t="s">
        <v>1427</v>
      </c>
      <c r="C706">
        <v>1.086E-2</v>
      </c>
      <c r="D706">
        <v>1.9140000000000001E-2</v>
      </c>
      <c r="E706">
        <v>2.8570000000000002E-2</v>
      </c>
      <c r="F706">
        <v>3.9190000000000003E-2</v>
      </c>
      <c r="G706">
        <v>4.9919999999999999E-2</v>
      </c>
      <c r="H706">
        <v>6.0760000000000002E-2</v>
      </c>
      <c r="I706">
        <v>7.1709999999999996E-2</v>
      </c>
      <c r="J706">
        <v>8.2780000000000006E-2</v>
      </c>
      <c r="K706" t="s">
        <v>2035</v>
      </c>
      <c r="L706" t="s">
        <v>285</v>
      </c>
      <c r="M706" t="s">
        <v>656</v>
      </c>
      <c r="N706" t="s">
        <v>747</v>
      </c>
      <c r="O706">
        <v>9.3960000000000002E-2</v>
      </c>
      <c r="P706">
        <v>0.10525</v>
      </c>
    </row>
    <row r="707" spans="1:16">
      <c r="A707">
        <v>769685</v>
      </c>
      <c r="B707" t="s">
        <v>1428</v>
      </c>
      <c r="C707">
        <v>1.086E-2</v>
      </c>
      <c r="D707">
        <v>1.9140000000000001E-2</v>
      </c>
      <c r="E707">
        <v>2.8570000000000002E-2</v>
      </c>
      <c r="F707">
        <v>3.9190000000000003E-2</v>
      </c>
      <c r="G707">
        <v>4.9919999999999999E-2</v>
      </c>
      <c r="H707">
        <v>6.0760000000000002E-2</v>
      </c>
      <c r="I707">
        <v>7.1709999999999996E-2</v>
      </c>
      <c r="J707">
        <v>8.2780000000000006E-2</v>
      </c>
      <c r="K707" t="s">
        <v>2036</v>
      </c>
      <c r="L707" t="s">
        <v>285</v>
      </c>
      <c r="M707" t="s">
        <v>656</v>
      </c>
      <c r="N707" t="s">
        <v>749</v>
      </c>
      <c r="O707">
        <v>9.3960000000000002E-2</v>
      </c>
      <c r="P707">
        <v>0.10525</v>
      </c>
    </row>
    <row r="708" spans="1:16">
      <c r="A708">
        <v>769686</v>
      </c>
      <c r="B708" t="s">
        <v>1429</v>
      </c>
      <c r="C708">
        <v>1.086E-2</v>
      </c>
      <c r="D708">
        <v>1.9140000000000001E-2</v>
      </c>
      <c r="E708">
        <v>2.8570000000000002E-2</v>
      </c>
      <c r="F708">
        <v>3.9190000000000003E-2</v>
      </c>
      <c r="G708">
        <v>4.9919999999999999E-2</v>
      </c>
      <c r="H708">
        <v>6.0760000000000002E-2</v>
      </c>
      <c r="I708">
        <v>7.1709999999999996E-2</v>
      </c>
      <c r="J708">
        <v>8.2780000000000006E-2</v>
      </c>
      <c r="K708" t="s">
        <v>2037</v>
      </c>
      <c r="L708" t="s">
        <v>285</v>
      </c>
      <c r="M708" t="s">
        <v>656</v>
      </c>
      <c r="N708" t="s">
        <v>751</v>
      </c>
      <c r="O708">
        <v>9.3960000000000002E-2</v>
      </c>
      <c r="P708">
        <v>0.10525</v>
      </c>
    </row>
    <row r="709" spans="1:16">
      <c r="A709">
        <v>769687</v>
      </c>
      <c r="B709" t="s">
        <v>1430</v>
      </c>
      <c r="C709">
        <v>1.086E-2</v>
      </c>
      <c r="D709">
        <v>1.9140000000000001E-2</v>
      </c>
      <c r="E709">
        <v>2.8570000000000002E-2</v>
      </c>
      <c r="F709">
        <v>3.9190000000000003E-2</v>
      </c>
      <c r="G709">
        <v>4.9919999999999999E-2</v>
      </c>
      <c r="H709">
        <v>6.0760000000000002E-2</v>
      </c>
      <c r="I709">
        <v>7.1709999999999996E-2</v>
      </c>
      <c r="J709">
        <v>8.2780000000000006E-2</v>
      </c>
      <c r="K709" t="s">
        <v>2038</v>
      </c>
      <c r="L709" t="s">
        <v>285</v>
      </c>
      <c r="M709" t="s">
        <v>656</v>
      </c>
      <c r="N709" t="s">
        <v>753</v>
      </c>
      <c r="O709">
        <v>9.3960000000000002E-2</v>
      </c>
      <c r="P709">
        <v>0.10525</v>
      </c>
    </row>
    <row r="710" spans="1:16">
      <c r="A710">
        <v>769688</v>
      </c>
      <c r="B710" t="s">
        <v>1431</v>
      </c>
      <c r="C710">
        <v>1.086E-2</v>
      </c>
      <c r="D710">
        <v>1.9140000000000001E-2</v>
      </c>
      <c r="E710">
        <v>2.8570000000000002E-2</v>
      </c>
      <c r="F710">
        <v>3.9190000000000003E-2</v>
      </c>
      <c r="G710">
        <v>4.9919999999999999E-2</v>
      </c>
      <c r="H710">
        <v>6.0760000000000002E-2</v>
      </c>
      <c r="I710">
        <v>7.1709999999999996E-2</v>
      </c>
      <c r="J710">
        <v>8.2780000000000006E-2</v>
      </c>
      <c r="K710" t="s">
        <v>2039</v>
      </c>
      <c r="L710" t="s">
        <v>285</v>
      </c>
      <c r="M710" t="s">
        <v>656</v>
      </c>
      <c r="N710" t="s">
        <v>755</v>
      </c>
      <c r="O710">
        <v>9.3960000000000002E-2</v>
      </c>
      <c r="P710">
        <v>0.10525</v>
      </c>
    </row>
    <row r="711" spans="1:16">
      <c r="A711">
        <v>769689</v>
      </c>
      <c r="B711" t="s">
        <v>1432</v>
      </c>
      <c r="C711">
        <v>1.086E-2</v>
      </c>
      <c r="D711">
        <v>1.9140000000000001E-2</v>
      </c>
      <c r="E711">
        <v>2.8570000000000002E-2</v>
      </c>
      <c r="F711">
        <v>3.9190000000000003E-2</v>
      </c>
      <c r="G711">
        <v>4.9919999999999999E-2</v>
      </c>
      <c r="H711">
        <v>6.0760000000000002E-2</v>
      </c>
      <c r="I711">
        <v>7.1709999999999996E-2</v>
      </c>
      <c r="J711">
        <v>8.2780000000000006E-2</v>
      </c>
      <c r="K711" t="s">
        <v>2040</v>
      </c>
      <c r="L711" t="s">
        <v>285</v>
      </c>
      <c r="M711" t="s">
        <v>656</v>
      </c>
      <c r="N711" t="s">
        <v>757</v>
      </c>
      <c r="O711">
        <v>9.3960000000000002E-2</v>
      </c>
      <c r="P711">
        <v>0.10525</v>
      </c>
    </row>
    <row r="712" spans="1:16">
      <c r="A712">
        <v>769690</v>
      </c>
      <c r="B712" t="s">
        <v>1433</v>
      </c>
      <c r="C712">
        <v>1.086E-2</v>
      </c>
      <c r="D712">
        <v>1.9140000000000001E-2</v>
      </c>
      <c r="E712">
        <v>2.8570000000000002E-2</v>
      </c>
      <c r="F712">
        <v>3.9190000000000003E-2</v>
      </c>
      <c r="G712">
        <v>4.9919999999999999E-2</v>
      </c>
      <c r="H712">
        <v>6.0760000000000002E-2</v>
      </c>
      <c r="I712">
        <v>7.1709999999999996E-2</v>
      </c>
      <c r="J712">
        <v>8.2780000000000006E-2</v>
      </c>
      <c r="K712" t="s">
        <v>2041</v>
      </c>
      <c r="L712" t="s">
        <v>285</v>
      </c>
      <c r="M712" t="s">
        <v>656</v>
      </c>
      <c r="N712" t="s">
        <v>759</v>
      </c>
      <c r="O712">
        <v>9.3960000000000002E-2</v>
      </c>
      <c r="P712">
        <v>0.10525</v>
      </c>
    </row>
    <row r="713" spans="1:16">
      <c r="A713">
        <v>769691</v>
      </c>
      <c r="B713" t="s">
        <v>1434</v>
      </c>
      <c r="C713">
        <v>1.086E-2</v>
      </c>
      <c r="D713">
        <v>1.9140000000000001E-2</v>
      </c>
      <c r="E713">
        <v>2.8570000000000002E-2</v>
      </c>
      <c r="F713">
        <v>3.9190000000000003E-2</v>
      </c>
      <c r="G713">
        <v>4.9919999999999999E-2</v>
      </c>
      <c r="H713">
        <v>6.0760000000000002E-2</v>
      </c>
      <c r="I713">
        <v>7.1709999999999996E-2</v>
      </c>
      <c r="J713">
        <v>8.2780000000000006E-2</v>
      </c>
      <c r="K713" t="s">
        <v>2042</v>
      </c>
      <c r="L713" t="s">
        <v>285</v>
      </c>
      <c r="M713" t="s">
        <v>656</v>
      </c>
      <c r="N713" t="s">
        <v>761</v>
      </c>
      <c r="O713">
        <v>9.3960000000000002E-2</v>
      </c>
      <c r="P713">
        <v>0.10525</v>
      </c>
    </row>
    <row r="714" spans="1:16">
      <c r="A714">
        <v>769692</v>
      </c>
      <c r="B714" t="s">
        <v>1435</v>
      </c>
      <c r="C714">
        <v>1.086E-2</v>
      </c>
      <c r="D714">
        <v>1.9140000000000001E-2</v>
      </c>
      <c r="E714">
        <v>2.8570000000000002E-2</v>
      </c>
      <c r="F714">
        <v>3.9190000000000003E-2</v>
      </c>
      <c r="G714">
        <v>4.9919999999999999E-2</v>
      </c>
      <c r="H714">
        <v>6.0760000000000002E-2</v>
      </c>
      <c r="I714">
        <v>7.1709999999999996E-2</v>
      </c>
      <c r="J714">
        <v>8.2780000000000006E-2</v>
      </c>
      <c r="K714" t="s">
        <v>2043</v>
      </c>
      <c r="L714" t="s">
        <v>285</v>
      </c>
      <c r="M714" t="s">
        <v>656</v>
      </c>
      <c r="N714" t="s">
        <v>763</v>
      </c>
      <c r="O714">
        <v>9.3960000000000002E-2</v>
      </c>
      <c r="P714">
        <v>0.10525</v>
      </c>
    </row>
    <row r="715" spans="1:16">
      <c r="A715">
        <v>769693</v>
      </c>
      <c r="B715" t="s">
        <v>1436</v>
      </c>
      <c r="C715">
        <v>1.086E-2</v>
      </c>
      <c r="D715">
        <v>1.9140000000000001E-2</v>
      </c>
      <c r="E715">
        <v>2.8570000000000002E-2</v>
      </c>
      <c r="F715">
        <v>3.9190000000000003E-2</v>
      </c>
      <c r="G715">
        <v>4.9919999999999999E-2</v>
      </c>
      <c r="H715">
        <v>6.0760000000000002E-2</v>
      </c>
      <c r="I715">
        <v>7.1709999999999996E-2</v>
      </c>
      <c r="J715">
        <v>8.2780000000000006E-2</v>
      </c>
      <c r="K715" t="s">
        <v>2044</v>
      </c>
      <c r="L715" t="s">
        <v>285</v>
      </c>
      <c r="M715" t="s">
        <v>656</v>
      </c>
      <c r="N715" t="s">
        <v>765</v>
      </c>
      <c r="O715">
        <v>9.3960000000000002E-2</v>
      </c>
      <c r="P715">
        <v>0.10525</v>
      </c>
    </row>
    <row r="716" spans="1:16">
      <c r="A716">
        <v>769694</v>
      </c>
      <c r="B716" t="s">
        <v>1437</v>
      </c>
      <c r="C716">
        <v>1.086E-2</v>
      </c>
      <c r="D716">
        <v>1.9140000000000001E-2</v>
      </c>
      <c r="E716">
        <v>2.8570000000000002E-2</v>
      </c>
      <c r="F716">
        <v>3.9190000000000003E-2</v>
      </c>
      <c r="G716">
        <v>4.9919999999999999E-2</v>
      </c>
      <c r="H716">
        <v>6.0760000000000002E-2</v>
      </c>
      <c r="I716">
        <v>7.1709999999999996E-2</v>
      </c>
      <c r="J716">
        <v>8.2780000000000006E-2</v>
      </c>
      <c r="K716" t="s">
        <v>2045</v>
      </c>
      <c r="L716" t="s">
        <v>285</v>
      </c>
      <c r="M716" t="s">
        <v>656</v>
      </c>
      <c r="N716" t="s">
        <v>767</v>
      </c>
      <c r="O716">
        <v>9.3960000000000002E-2</v>
      </c>
      <c r="P716">
        <v>0.10525</v>
      </c>
    </row>
    <row r="717" spans="1:16">
      <c r="A717">
        <v>769695</v>
      </c>
      <c r="B717" t="s">
        <v>1438</v>
      </c>
      <c r="C717">
        <v>1.086E-2</v>
      </c>
      <c r="D717">
        <v>1.9140000000000001E-2</v>
      </c>
      <c r="E717">
        <v>2.8570000000000002E-2</v>
      </c>
      <c r="F717">
        <v>3.9190000000000003E-2</v>
      </c>
      <c r="G717">
        <v>4.9919999999999999E-2</v>
      </c>
      <c r="H717">
        <v>6.0760000000000002E-2</v>
      </c>
      <c r="I717">
        <v>7.1709999999999996E-2</v>
      </c>
      <c r="J717">
        <v>8.2780000000000006E-2</v>
      </c>
      <c r="K717" t="s">
        <v>2046</v>
      </c>
      <c r="L717" t="s">
        <v>285</v>
      </c>
      <c r="M717" t="s">
        <v>656</v>
      </c>
      <c r="N717" t="s">
        <v>769</v>
      </c>
      <c r="O717">
        <v>9.3960000000000002E-2</v>
      </c>
      <c r="P717">
        <v>0.10525</v>
      </c>
    </row>
    <row r="718" spans="1:16">
      <c r="A718">
        <v>769696</v>
      </c>
      <c r="B718" t="s">
        <v>1439</v>
      </c>
      <c r="C718">
        <v>1.086E-2</v>
      </c>
      <c r="D718">
        <v>1.9140000000000001E-2</v>
      </c>
      <c r="E718">
        <v>2.8570000000000002E-2</v>
      </c>
      <c r="F718">
        <v>3.9190000000000003E-2</v>
      </c>
      <c r="G718">
        <v>4.9919999999999999E-2</v>
      </c>
      <c r="H718">
        <v>6.0760000000000002E-2</v>
      </c>
      <c r="I718">
        <v>7.1709999999999996E-2</v>
      </c>
      <c r="J718">
        <v>8.2780000000000006E-2</v>
      </c>
      <c r="K718" t="s">
        <v>2047</v>
      </c>
      <c r="L718" t="s">
        <v>285</v>
      </c>
      <c r="M718" t="s">
        <v>656</v>
      </c>
      <c r="N718" t="s">
        <v>771</v>
      </c>
      <c r="O718">
        <v>9.3960000000000002E-2</v>
      </c>
      <c r="P718">
        <v>0.10525</v>
      </c>
    </row>
    <row r="719" spans="1:16">
      <c r="A719">
        <v>769697</v>
      </c>
      <c r="B719" t="s">
        <v>1440</v>
      </c>
      <c r="C719">
        <v>1.086E-2</v>
      </c>
      <c r="D719">
        <v>1.9140000000000001E-2</v>
      </c>
      <c r="E719">
        <v>2.8570000000000002E-2</v>
      </c>
      <c r="F719">
        <v>3.9190000000000003E-2</v>
      </c>
      <c r="G719">
        <v>4.9919999999999999E-2</v>
      </c>
      <c r="H719">
        <v>6.0760000000000002E-2</v>
      </c>
      <c r="I719">
        <v>7.1709999999999996E-2</v>
      </c>
      <c r="J719">
        <v>8.2780000000000006E-2</v>
      </c>
      <c r="K719" t="s">
        <v>2048</v>
      </c>
      <c r="L719" t="s">
        <v>285</v>
      </c>
      <c r="M719" t="s">
        <v>656</v>
      </c>
      <c r="N719" t="s">
        <v>773</v>
      </c>
      <c r="O719">
        <v>9.3960000000000002E-2</v>
      </c>
      <c r="P719">
        <v>0.10525</v>
      </c>
    </row>
    <row r="720" spans="1:16">
      <c r="A720">
        <v>769698</v>
      </c>
      <c r="B720" t="s">
        <v>1441</v>
      </c>
      <c r="C720">
        <v>1.086E-2</v>
      </c>
      <c r="D720">
        <v>1.9140000000000001E-2</v>
      </c>
      <c r="E720">
        <v>2.8570000000000002E-2</v>
      </c>
      <c r="F720">
        <v>3.9190000000000003E-2</v>
      </c>
      <c r="G720">
        <v>4.9919999999999999E-2</v>
      </c>
      <c r="H720">
        <v>6.0760000000000002E-2</v>
      </c>
      <c r="I720">
        <v>7.1709999999999996E-2</v>
      </c>
      <c r="J720">
        <v>8.2780000000000006E-2</v>
      </c>
      <c r="K720" t="s">
        <v>2049</v>
      </c>
      <c r="L720" t="s">
        <v>285</v>
      </c>
      <c r="M720" t="s">
        <v>656</v>
      </c>
      <c r="N720" t="s">
        <v>775</v>
      </c>
      <c r="O720">
        <v>9.3960000000000002E-2</v>
      </c>
      <c r="P720">
        <v>0.10525</v>
      </c>
    </row>
    <row r="721" spans="1:16">
      <c r="A721">
        <v>769699</v>
      </c>
      <c r="B721" t="s">
        <v>1442</v>
      </c>
      <c r="C721">
        <v>1.086E-2</v>
      </c>
      <c r="D721">
        <v>1.9140000000000001E-2</v>
      </c>
      <c r="E721">
        <v>2.8570000000000002E-2</v>
      </c>
      <c r="F721">
        <v>3.9190000000000003E-2</v>
      </c>
      <c r="G721">
        <v>4.9919999999999999E-2</v>
      </c>
      <c r="H721">
        <v>6.0760000000000002E-2</v>
      </c>
      <c r="I721">
        <v>7.1709999999999996E-2</v>
      </c>
      <c r="J721">
        <v>8.2780000000000006E-2</v>
      </c>
      <c r="K721" t="s">
        <v>2050</v>
      </c>
      <c r="L721" t="s">
        <v>285</v>
      </c>
      <c r="M721" t="s">
        <v>656</v>
      </c>
      <c r="N721" t="s">
        <v>777</v>
      </c>
      <c r="O721">
        <v>9.3960000000000002E-2</v>
      </c>
      <c r="P721">
        <v>0.10525</v>
      </c>
    </row>
    <row r="722" spans="1:16">
      <c r="A722">
        <v>770120</v>
      </c>
      <c r="B722" t="s">
        <v>1443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 t="s">
        <v>2051</v>
      </c>
      <c r="L722" t="s">
        <v>285</v>
      </c>
      <c r="M722" t="s">
        <v>779</v>
      </c>
      <c r="N722" t="s">
        <v>657</v>
      </c>
      <c r="O722">
        <v>0</v>
      </c>
      <c r="P722">
        <v>0</v>
      </c>
    </row>
    <row r="723" spans="1:16">
      <c r="A723">
        <v>770121</v>
      </c>
      <c r="B723" t="s">
        <v>1444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 t="s">
        <v>2052</v>
      </c>
      <c r="L723" t="s">
        <v>285</v>
      </c>
      <c r="M723" t="s">
        <v>779</v>
      </c>
      <c r="N723" t="s">
        <v>659</v>
      </c>
      <c r="O723">
        <v>0</v>
      </c>
      <c r="P723">
        <v>0</v>
      </c>
    </row>
    <row r="724" spans="1:16">
      <c r="A724">
        <v>770122</v>
      </c>
      <c r="B724" t="s">
        <v>1445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 t="s">
        <v>2053</v>
      </c>
      <c r="L724" t="s">
        <v>285</v>
      </c>
      <c r="M724" t="s">
        <v>779</v>
      </c>
      <c r="N724" t="s">
        <v>661</v>
      </c>
      <c r="O724">
        <v>0</v>
      </c>
      <c r="P724">
        <v>0</v>
      </c>
    </row>
    <row r="725" spans="1:16">
      <c r="A725">
        <v>770123</v>
      </c>
      <c r="B725" t="s">
        <v>1446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 t="s">
        <v>2054</v>
      </c>
      <c r="L725" t="s">
        <v>285</v>
      </c>
      <c r="M725" t="s">
        <v>779</v>
      </c>
      <c r="N725" t="s">
        <v>663</v>
      </c>
      <c r="O725">
        <v>0</v>
      </c>
      <c r="P725">
        <v>0</v>
      </c>
    </row>
    <row r="726" spans="1:16">
      <c r="A726">
        <v>770124</v>
      </c>
      <c r="B726" t="s">
        <v>1447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 t="s">
        <v>2055</v>
      </c>
      <c r="L726" t="s">
        <v>285</v>
      </c>
      <c r="M726" t="s">
        <v>779</v>
      </c>
      <c r="N726" t="s">
        <v>665</v>
      </c>
      <c r="O726">
        <v>0</v>
      </c>
      <c r="P726">
        <v>0</v>
      </c>
    </row>
    <row r="727" spans="1:16">
      <c r="A727">
        <v>770125</v>
      </c>
      <c r="B727" t="s">
        <v>1448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 t="s">
        <v>2056</v>
      </c>
      <c r="L727" t="s">
        <v>285</v>
      </c>
      <c r="M727" t="s">
        <v>779</v>
      </c>
      <c r="N727" t="s">
        <v>667</v>
      </c>
      <c r="O727">
        <v>0</v>
      </c>
      <c r="P727">
        <v>0</v>
      </c>
    </row>
    <row r="728" spans="1:16">
      <c r="A728">
        <v>770126</v>
      </c>
      <c r="B728" t="s">
        <v>1449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 t="s">
        <v>2057</v>
      </c>
      <c r="L728" t="s">
        <v>285</v>
      </c>
      <c r="M728" t="s">
        <v>779</v>
      </c>
      <c r="N728" t="s">
        <v>669</v>
      </c>
      <c r="O728">
        <v>0</v>
      </c>
      <c r="P728">
        <v>0</v>
      </c>
    </row>
    <row r="729" spans="1:16">
      <c r="A729">
        <v>770127</v>
      </c>
      <c r="B729" t="s">
        <v>1450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 t="s">
        <v>2058</v>
      </c>
      <c r="L729" t="s">
        <v>285</v>
      </c>
      <c r="M729" t="s">
        <v>779</v>
      </c>
      <c r="N729" t="s">
        <v>671</v>
      </c>
      <c r="O729">
        <v>0</v>
      </c>
      <c r="P729">
        <v>0</v>
      </c>
    </row>
    <row r="730" spans="1:16">
      <c r="A730">
        <v>770128</v>
      </c>
      <c r="B730" t="s">
        <v>1451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 t="s">
        <v>2059</v>
      </c>
      <c r="L730" t="s">
        <v>285</v>
      </c>
      <c r="M730" t="s">
        <v>779</v>
      </c>
      <c r="N730" t="s">
        <v>673</v>
      </c>
      <c r="O730">
        <v>0</v>
      </c>
      <c r="P730">
        <v>0</v>
      </c>
    </row>
    <row r="731" spans="1:16">
      <c r="A731">
        <v>770129</v>
      </c>
      <c r="B731" t="s">
        <v>1452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 t="s">
        <v>2060</v>
      </c>
      <c r="L731" t="s">
        <v>285</v>
      </c>
      <c r="M731" t="s">
        <v>779</v>
      </c>
      <c r="N731" t="s">
        <v>675</v>
      </c>
      <c r="O731">
        <v>0</v>
      </c>
      <c r="P731">
        <v>0</v>
      </c>
    </row>
    <row r="732" spans="1:16">
      <c r="A732">
        <v>770130</v>
      </c>
      <c r="B732" t="s">
        <v>1453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 t="s">
        <v>2061</v>
      </c>
      <c r="L732" t="s">
        <v>285</v>
      </c>
      <c r="M732" t="s">
        <v>779</v>
      </c>
      <c r="N732" t="s">
        <v>677</v>
      </c>
      <c r="O732">
        <v>0</v>
      </c>
      <c r="P732">
        <v>0</v>
      </c>
    </row>
    <row r="733" spans="1:16">
      <c r="A733">
        <v>770131</v>
      </c>
      <c r="B733" t="s">
        <v>1454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 t="s">
        <v>2062</v>
      </c>
      <c r="L733" t="s">
        <v>285</v>
      </c>
      <c r="M733" t="s">
        <v>779</v>
      </c>
      <c r="N733" t="s">
        <v>681</v>
      </c>
      <c r="O733">
        <v>0</v>
      </c>
      <c r="P733">
        <v>0</v>
      </c>
    </row>
    <row r="734" spans="1:16">
      <c r="A734">
        <v>770132</v>
      </c>
      <c r="B734" t="s">
        <v>1455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 t="s">
        <v>2063</v>
      </c>
      <c r="L734" t="s">
        <v>285</v>
      </c>
      <c r="M734" t="s">
        <v>779</v>
      </c>
      <c r="N734" t="s">
        <v>683</v>
      </c>
      <c r="O734">
        <v>0</v>
      </c>
      <c r="P734">
        <v>0</v>
      </c>
    </row>
    <row r="735" spans="1:16">
      <c r="A735">
        <v>770133</v>
      </c>
      <c r="B735" t="s">
        <v>1456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 t="s">
        <v>2064</v>
      </c>
      <c r="L735" t="s">
        <v>285</v>
      </c>
      <c r="M735" t="s">
        <v>779</v>
      </c>
      <c r="N735" t="s">
        <v>685</v>
      </c>
      <c r="O735">
        <v>0</v>
      </c>
      <c r="P735">
        <v>0</v>
      </c>
    </row>
    <row r="736" spans="1:16">
      <c r="A736">
        <v>770134</v>
      </c>
      <c r="B736" t="s">
        <v>1457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 t="s">
        <v>2065</v>
      </c>
      <c r="L736" t="s">
        <v>285</v>
      </c>
      <c r="M736" t="s">
        <v>779</v>
      </c>
      <c r="N736" t="s">
        <v>687</v>
      </c>
      <c r="O736">
        <v>0</v>
      </c>
      <c r="P736">
        <v>0</v>
      </c>
    </row>
    <row r="737" spans="1:16">
      <c r="A737">
        <v>770135</v>
      </c>
      <c r="B737" t="s">
        <v>1458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 t="s">
        <v>2066</v>
      </c>
      <c r="L737" t="s">
        <v>285</v>
      </c>
      <c r="M737" t="s">
        <v>779</v>
      </c>
      <c r="N737" t="s">
        <v>689</v>
      </c>
      <c r="O737">
        <v>0</v>
      </c>
      <c r="P737">
        <v>0</v>
      </c>
    </row>
    <row r="738" spans="1:16">
      <c r="A738">
        <v>770136</v>
      </c>
      <c r="B738" t="s">
        <v>1459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 t="s">
        <v>2067</v>
      </c>
      <c r="L738" t="s">
        <v>285</v>
      </c>
      <c r="M738" t="s">
        <v>779</v>
      </c>
      <c r="N738" t="s">
        <v>691</v>
      </c>
      <c r="O738">
        <v>0</v>
      </c>
      <c r="P738">
        <v>0</v>
      </c>
    </row>
    <row r="739" spans="1:16">
      <c r="A739">
        <v>770137</v>
      </c>
      <c r="B739" t="s">
        <v>1460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 t="s">
        <v>2068</v>
      </c>
      <c r="L739" t="s">
        <v>285</v>
      </c>
      <c r="M739" t="s">
        <v>779</v>
      </c>
      <c r="N739" t="s">
        <v>693</v>
      </c>
      <c r="O739">
        <v>0</v>
      </c>
      <c r="P739">
        <v>0</v>
      </c>
    </row>
    <row r="740" spans="1:16">
      <c r="A740">
        <v>770138</v>
      </c>
      <c r="B740" t="s">
        <v>1461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 t="s">
        <v>2069</v>
      </c>
      <c r="L740" t="s">
        <v>285</v>
      </c>
      <c r="M740" t="s">
        <v>779</v>
      </c>
      <c r="N740" t="s">
        <v>695</v>
      </c>
      <c r="O740">
        <v>0</v>
      </c>
      <c r="P740">
        <v>0</v>
      </c>
    </row>
    <row r="741" spans="1:16">
      <c r="A741">
        <v>770139</v>
      </c>
      <c r="B741" t="s">
        <v>1462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 t="s">
        <v>2070</v>
      </c>
      <c r="L741" t="s">
        <v>285</v>
      </c>
      <c r="M741" t="s">
        <v>779</v>
      </c>
      <c r="N741" t="s">
        <v>697</v>
      </c>
      <c r="O741">
        <v>0</v>
      </c>
      <c r="P741">
        <v>0</v>
      </c>
    </row>
    <row r="742" spans="1:16">
      <c r="A742">
        <v>770140</v>
      </c>
      <c r="B742" t="s">
        <v>1463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 t="s">
        <v>2071</v>
      </c>
      <c r="L742" t="s">
        <v>285</v>
      </c>
      <c r="M742" t="s">
        <v>779</v>
      </c>
      <c r="N742" t="s">
        <v>699</v>
      </c>
      <c r="O742">
        <v>0</v>
      </c>
      <c r="P742">
        <v>0</v>
      </c>
    </row>
    <row r="743" spans="1:16">
      <c r="A743">
        <v>770141</v>
      </c>
      <c r="B743" t="s">
        <v>1464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 t="s">
        <v>2072</v>
      </c>
      <c r="L743" t="s">
        <v>285</v>
      </c>
      <c r="M743" t="s">
        <v>779</v>
      </c>
      <c r="N743" t="s">
        <v>701</v>
      </c>
      <c r="O743">
        <v>0</v>
      </c>
      <c r="P743">
        <v>0</v>
      </c>
    </row>
    <row r="744" spans="1:16">
      <c r="A744">
        <v>770142</v>
      </c>
      <c r="B744" t="s">
        <v>1465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 t="s">
        <v>2073</v>
      </c>
      <c r="L744" t="s">
        <v>285</v>
      </c>
      <c r="M744" t="s">
        <v>779</v>
      </c>
      <c r="N744" t="s">
        <v>703</v>
      </c>
      <c r="O744">
        <v>0</v>
      </c>
      <c r="P744">
        <v>0</v>
      </c>
    </row>
    <row r="745" spans="1:16">
      <c r="A745">
        <v>770143</v>
      </c>
      <c r="B745" t="s">
        <v>1466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 t="s">
        <v>2074</v>
      </c>
      <c r="L745" t="s">
        <v>285</v>
      </c>
      <c r="M745" t="s">
        <v>779</v>
      </c>
      <c r="N745" t="s">
        <v>705</v>
      </c>
      <c r="O745">
        <v>0</v>
      </c>
      <c r="P745">
        <v>0</v>
      </c>
    </row>
    <row r="746" spans="1:16">
      <c r="A746">
        <v>770144</v>
      </c>
      <c r="B746" t="s">
        <v>1467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 t="s">
        <v>2075</v>
      </c>
      <c r="L746" t="s">
        <v>285</v>
      </c>
      <c r="M746" t="s">
        <v>779</v>
      </c>
      <c r="N746" t="s">
        <v>707</v>
      </c>
      <c r="O746">
        <v>0</v>
      </c>
      <c r="P746">
        <v>0</v>
      </c>
    </row>
    <row r="747" spans="1:16">
      <c r="A747">
        <v>770145</v>
      </c>
      <c r="B747" t="s">
        <v>1468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 t="s">
        <v>2076</v>
      </c>
      <c r="L747" t="s">
        <v>285</v>
      </c>
      <c r="M747" t="s">
        <v>779</v>
      </c>
      <c r="N747" t="s">
        <v>709</v>
      </c>
      <c r="O747">
        <v>0</v>
      </c>
      <c r="P747">
        <v>0</v>
      </c>
    </row>
    <row r="748" spans="1:16">
      <c r="A748">
        <v>770146</v>
      </c>
      <c r="B748" t="s">
        <v>1469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 t="s">
        <v>2077</v>
      </c>
      <c r="L748" t="s">
        <v>285</v>
      </c>
      <c r="M748" t="s">
        <v>779</v>
      </c>
      <c r="N748" t="s">
        <v>711</v>
      </c>
      <c r="O748">
        <v>0</v>
      </c>
      <c r="P748">
        <v>0</v>
      </c>
    </row>
    <row r="749" spans="1:16">
      <c r="A749">
        <v>770147</v>
      </c>
      <c r="B749" t="s">
        <v>1470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 t="s">
        <v>2078</v>
      </c>
      <c r="L749" t="s">
        <v>285</v>
      </c>
      <c r="M749" t="s">
        <v>779</v>
      </c>
      <c r="N749" t="s">
        <v>713</v>
      </c>
      <c r="O749">
        <v>0</v>
      </c>
      <c r="P749">
        <v>0</v>
      </c>
    </row>
    <row r="750" spans="1:16">
      <c r="A750">
        <v>770148</v>
      </c>
      <c r="B750" t="s">
        <v>1471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 t="s">
        <v>2079</v>
      </c>
      <c r="L750" t="s">
        <v>285</v>
      </c>
      <c r="M750" t="s">
        <v>779</v>
      </c>
      <c r="N750" t="s">
        <v>715</v>
      </c>
      <c r="O750">
        <v>0</v>
      </c>
      <c r="P750">
        <v>0</v>
      </c>
    </row>
    <row r="751" spans="1:16">
      <c r="A751">
        <v>770149</v>
      </c>
      <c r="B751" t="s">
        <v>1472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 t="s">
        <v>2080</v>
      </c>
      <c r="L751" t="s">
        <v>285</v>
      </c>
      <c r="M751" t="s">
        <v>779</v>
      </c>
      <c r="N751" t="s">
        <v>717</v>
      </c>
      <c r="O751">
        <v>0</v>
      </c>
      <c r="P751">
        <v>0</v>
      </c>
    </row>
    <row r="752" spans="1:16">
      <c r="A752">
        <v>770150</v>
      </c>
      <c r="B752" t="s">
        <v>1473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 t="s">
        <v>2081</v>
      </c>
      <c r="L752" t="s">
        <v>285</v>
      </c>
      <c r="M752" t="s">
        <v>779</v>
      </c>
      <c r="N752" t="s">
        <v>719</v>
      </c>
      <c r="O752">
        <v>0</v>
      </c>
      <c r="P752">
        <v>0</v>
      </c>
    </row>
    <row r="753" spans="1:16">
      <c r="A753">
        <v>770151</v>
      </c>
      <c r="B753" t="s">
        <v>1474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 t="s">
        <v>2082</v>
      </c>
      <c r="L753" t="s">
        <v>285</v>
      </c>
      <c r="M753" t="s">
        <v>779</v>
      </c>
      <c r="N753" t="s">
        <v>721</v>
      </c>
      <c r="O753">
        <v>0</v>
      </c>
      <c r="P753">
        <v>0</v>
      </c>
    </row>
    <row r="754" spans="1:16">
      <c r="A754">
        <v>770152</v>
      </c>
      <c r="B754" t="s">
        <v>1475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 t="s">
        <v>2083</v>
      </c>
      <c r="L754" t="s">
        <v>285</v>
      </c>
      <c r="M754" t="s">
        <v>779</v>
      </c>
      <c r="N754" t="s">
        <v>723</v>
      </c>
      <c r="O754">
        <v>0</v>
      </c>
      <c r="P754">
        <v>0</v>
      </c>
    </row>
    <row r="755" spans="1:16">
      <c r="A755">
        <v>770153</v>
      </c>
      <c r="B755" t="s">
        <v>1476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 t="s">
        <v>2084</v>
      </c>
      <c r="L755" t="s">
        <v>285</v>
      </c>
      <c r="M755" t="s">
        <v>779</v>
      </c>
      <c r="N755" t="s">
        <v>725</v>
      </c>
      <c r="O755">
        <v>0</v>
      </c>
      <c r="P755">
        <v>0</v>
      </c>
    </row>
    <row r="756" spans="1:16">
      <c r="A756">
        <v>770154</v>
      </c>
      <c r="B756" t="s">
        <v>1477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 t="s">
        <v>2085</v>
      </c>
      <c r="L756" t="s">
        <v>285</v>
      </c>
      <c r="M756" t="s">
        <v>779</v>
      </c>
      <c r="N756" t="s">
        <v>727</v>
      </c>
      <c r="O756">
        <v>0</v>
      </c>
      <c r="P756">
        <v>0</v>
      </c>
    </row>
    <row r="757" spans="1:16">
      <c r="A757">
        <v>770155</v>
      </c>
      <c r="B757" t="s">
        <v>1478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 t="s">
        <v>2086</v>
      </c>
      <c r="L757" t="s">
        <v>285</v>
      </c>
      <c r="M757" t="s">
        <v>779</v>
      </c>
      <c r="N757" t="s">
        <v>729</v>
      </c>
      <c r="O757">
        <v>0</v>
      </c>
      <c r="P757">
        <v>0</v>
      </c>
    </row>
    <row r="758" spans="1:16">
      <c r="A758">
        <v>770156</v>
      </c>
      <c r="B758" t="s">
        <v>1479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 t="s">
        <v>2087</v>
      </c>
      <c r="L758" t="s">
        <v>285</v>
      </c>
      <c r="M758" t="s">
        <v>779</v>
      </c>
      <c r="N758" t="s">
        <v>731</v>
      </c>
      <c r="O758">
        <v>0</v>
      </c>
      <c r="P758">
        <v>0</v>
      </c>
    </row>
    <row r="759" spans="1:16">
      <c r="A759">
        <v>770157</v>
      </c>
      <c r="B759" t="s">
        <v>1480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 t="s">
        <v>2088</v>
      </c>
      <c r="L759" t="s">
        <v>285</v>
      </c>
      <c r="M759" t="s">
        <v>779</v>
      </c>
      <c r="N759" t="s">
        <v>733</v>
      </c>
      <c r="O759">
        <v>0</v>
      </c>
      <c r="P759">
        <v>0</v>
      </c>
    </row>
    <row r="760" spans="1:16">
      <c r="A760">
        <v>770158</v>
      </c>
      <c r="B760" t="s">
        <v>1481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 t="s">
        <v>2089</v>
      </c>
      <c r="L760" t="s">
        <v>285</v>
      </c>
      <c r="M760" t="s">
        <v>779</v>
      </c>
      <c r="N760" t="s">
        <v>735</v>
      </c>
      <c r="O760">
        <v>0</v>
      </c>
      <c r="P760">
        <v>0</v>
      </c>
    </row>
    <row r="761" spans="1:16">
      <c r="A761">
        <v>770159</v>
      </c>
      <c r="B761" t="s">
        <v>1482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 t="s">
        <v>2090</v>
      </c>
      <c r="L761" t="s">
        <v>285</v>
      </c>
      <c r="M761" t="s">
        <v>779</v>
      </c>
      <c r="N761" t="s">
        <v>737</v>
      </c>
      <c r="O761">
        <v>0</v>
      </c>
      <c r="P761">
        <v>0</v>
      </c>
    </row>
    <row r="762" spans="1:16">
      <c r="A762">
        <v>770160</v>
      </c>
      <c r="B762" t="s">
        <v>1483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 t="s">
        <v>2091</v>
      </c>
      <c r="L762" t="s">
        <v>285</v>
      </c>
      <c r="M762" t="s">
        <v>779</v>
      </c>
      <c r="N762" t="s">
        <v>739</v>
      </c>
      <c r="O762">
        <v>0</v>
      </c>
      <c r="P762">
        <v>0</v>
      </c>
    </row>
    <row r="763" spans="1:16">
      <c r="A763">
        <v>770161</v>
      </c>
      <c r="B763" t="s">
        <v>1484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 t="s">
        <v>2092</v>
      </c>
      <c r="L763" t="s">
        <v>285</v>
      </c>
      <c r="M763" t="s">
        <v>779</v>
      </c>
      <c r="N763" t="s">
        <v>741</v>
      </c>
      <c r="O763">
        <v>0</v>
      </c>
      <c r="P763">
        <v>0</v>
      </c>
    </row>
    <row r="764" spans="1:16">
      <c r="A764">
        <v>770162</v>
      </c>
      <c r="B764" t="s">
        <v>1485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 t="s">
        <v>2093</v>
      </c>
      <c r="L764" t="s">
        <v>285</v>
      </c>
      <c r="M764" t="s">
        <v>779</v>
      </c>
      <c r="N764" t="s">
        <v>743</v>
      </c>
      <c r="O764">
        <v>0</v>
      </c>
      <c r="P764">
        <v>0</v>
      </c>
    </row>
    <row r="765" spans="1:16">
      <c r="A765">
        <v>770163</v>
      </c>
      <c r="B765" t="s">
        <v>1486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 t="s">
        <v>2094</v>
      </c>
      <c r="L765" t="s">
        <v>285</v>
      </c>
      <c r="M765" t="s">
        <v>779</v>
      </c>
      <c r="N765" t="s">
        <v>745</v>
      </c>
      <c r="O765">
        <v>0</v>
      </c>
      <c r="P765">
        <v>0</v>
      </c>
    </row>
    <row r="766" spans="1:16">
      <c r="A766">
        <v>770164</v>
      </c>
      <c r="B766" t="s">
        <v>1487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 t="s">
        <v>2095</v>
      </c>
      <c r="L766" t="s">
        <v>285</v>
      </c>
      <c r="M766" t="s">
        <v>779</v>
      </c>
      <c r="N766" t="s">
        <v>747</v>
      </c>
      <c r="O766">
        <v>0</v>
      </c>
      <c r="P766">
        <v>0</v>
      </c>
    </row>
    <row r="767" spans="1:16">
      <c r="A767">
        <v>770165</v>
      </c>
      <c r="B767" t="s">
        <v>1488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 t="s">
        <v>2096</v>
      </c>
      <c r="L767" t="s">
        <v>285</v>
      </c>
      <c r="M767" t="s">
        <v>779</v>
      </c>
      <c r="N767" t="s">
        <v>749</v>
      </c>
      <c r="O767">
        <v>0</v>
      </c>
      <c r="P767">
        <v>0</v>
      </c>
    </row>
    <row r="768" spans="1:16">
      <c r="A768">
        <v>770166</v>
      </c>
      <c r="B768" t="s">
        <v>1489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 t="s">
        <v>2097</v>
      </c>
      <c r="L768" t="s">
        <v>285</v>
      </c>
      <c r="M768" t="s">
        <v>779</v>
      </c>
      <c r="N768" t="s">
        <v>751</v>
      </c>
      <c r="O768">
        <v>0</v>
      </c>
      <c r="P768">
        <v>0</v>
      </c>
    </row>
    <row r="769" spans="1:16">
      <c r="A769">
        <v>770167</v>
      </c>
      <c r="B769" t="s">
        <v>1490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 t="s">
        <v>2098</v>
      </c>
      <c r="L769" t="s">
        <v>285</v>
      </c>
      <c r="M769" t="s">
        <v>779</v>
      </c>
      <c r="N769" t="s">
        <v>753</v>
      </c>
      <c r="O769">
        <v>0</v>
      </c>
      <c r="P769">
        <v>0</v>
      </c>
    </row>
    <row r="770" spans="1:16">
      <c r="A770">
        <v>770168</v>
      </c>
      <c r="B770" t="s">
        <v>1491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 t="s">
        <v>2099</v>
      </c>
      <c r="L770" t="s">
        <v>285</v>
      </c>
      <c r="M770" t="s">
        <v>779</v>
      </c>
      <c r="N770" t="s">
        <v>755</v>
      </c>
      <c r="O770">
        <v>0</v>
      </c>
      <c r="P770">
        <v>0</v>
      </c>
    </row>
    <row r="771" spans="1:16">
      <c r="A771">
        <v>770169</v>
      </c>
      <c r="B771" t="s">
        <v>1492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 t="s">
        <v>2100</v>
      </c>
      <c r="L771" t="s">
        <v>285</v>
      </c>
      <c r="M771" t="s">
        <v>779</v>
      </c>
      <c r="N771" t="s">
        <v>757</v>
      </c>
      <c r="O771">
        <v>0</v>
      </c>
      <c r="P771">
        <v>0</v>
      </c>
    </row>
    <row r="772" spans="1:16">
      <c r="A772">
        <v>770170</v>
      </c>
      <c r="B772" t="s">
        <v>1493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 t="s">
        <v>2101</v>
      </c>
      <c r="L772" t="s">
        <v>285</v>
      </c>
      <c r="M772" t="s">
        <v>779</v>
      </c>
      <c r="N772" t="s">
        <v>759</v>
      </c>
      <c r="O772">
        <v>0</v>
      </c>
      <c r="P772">
        <v>0</v>
      </c>
    </row>
    <row r="773" spans="1:16">
      <c r="A773">
        <v>770171</v>
      </c>
      <c r="B773" t="s">
        <v>1494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 t="s">
        <v>2102</v>
      </c>
      <c r="L773" t="s">
        <v>285</v>
      </c>
      <c r="M773" t="s">
        <v>779</v>
      </c>
      <c r="N773" t="s">
        <v>761</v>
      </c>
      <c r="O773">
        <v>0</v>
      </c>
      <c r="P773">
        <v>0</v>
      </c>
    </row>
    <row r="774" spans="1:16">
      <c r="A774">
        <v>770172</v>
      </c>
      <c r="B774" t="s">
        <v>1495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 t="s">
        <v>2103</v>
      </c>
      <c r="L774" t="s">
        <v>285</v>
      </c>
      <c r="M774" t="s">
        <v>779</v>
      </c>
      <c r="N774" t="s">
        <v>763</v>
      </c>
      <c r="O774">
        <v>0</v>
      </c>
      <c r="P774">
        <v>0</v>
      </c>
    </row>
    <row r="775" spans="1:16">
      <c r="A775">
        <v>770173</v>
      </c>
      <c r="B775" t="s">
        <v>1496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 t="s">
        <v>2104</v>
      </c>
      <c r="L775" t="s">
        <v>285</v>
      </c>
      <c r="M775" t="s">
        <v>779</v>
      </c>
      <c r="N775" t="s">
        <v>765</v>
      </c>
      <c r="O775">
        <v>0</v>
      </c>
      <c r="P775">
        <v>0</v>
      </c>
    </row>
    <row r="776" spans="1:16">
      <c r="A776">
        <v>770174</v>
      </c>
      <c r="B776" t="s">
        <v>1497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 t="s">
        <v>2105</v>
      </c>
      <c r="L776" t="s">
        <v>285</v>
      </c>
      <c r="M776" t="s">
        <v>779</v>
      </c>
      <c r="N776" t="s">
        <v>767</v>
      </c>
      <c r="O776">
        <v>0</v>
      </c>
      <c r="P776">
        <v>0</v>
      </c>
    </row>
    <row r="777" spans="1:16">
      <c r="A777">
        <v>770175</v>
      </c>
      <c r="B777" t="s">
        <v>1498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 t="s">
        <v>2106</v>
      </c>
      <c r="L777" t="s">
        <v>285</v>
      </c>
      <c r="M777" t="s">
        <v>779</v>
      </c>
      <c r="N777" t="s">
        <v>769</v>
      </c>
      <c r="O777">
        <v>0</v>
      </c>
      <c r="P777">
        <v>0</v>
      </c>
    </row>
    <row r="778" spans="1:16">
      <c r="A778">
        <v>770176</v>
      </c>
      <c r="B778" t="s">
        <v>1499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 t="s">
        <v>2107</v>
      </c>
      <c r="L778" t="s">
        <v>285</v>
      </c>
      <c r="M778" t="s">
        <v>779</v>
      </c>
      <c r="N778" t="s">
        <v>771</v>
      </c>
      <c r="O778">
        <v>0</v>
      </c>
      <c r="P778">
        <v>0</v>
      </c>
    </row>
    <row r="779" spans="1:16">
      <c r="A779">
        <v>770177</v>
      </c>
      <c r="B779" t="s">
        <v>1500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 t="s">
        <v>2108</v>
      </c>
      <c r="L779" t="s">
        <v>285</v>
      </c>
      <c r="M779" t="s">
        <v>779</v>
      </c>
      <c r="N779" t="s">
        <v>773</v>
      </c>
      <c r="O779">
        <v>0</v>
      </c>
      <c r="P779">
        <v>0</v>
      </c>
    </row>
    <row r="780" spans="1:16">
      <c r="A780">
        <v>770178</v>
      </c>
      <c r="B780" t="s">
        <v>1501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 t="s">
        <v>2109</v>
      </c>
      <c r="L780" t="s">
        <v>285</v>
      </c>
      <c r="M780" t="s">
        <v>779</v>
      </c>
      <c r="N780" t="s">
        <v>775</v>
      </c>
      <c r="O780">
        <v>0</v>
      </c>
      <c r="P780">
        <v>0</v>
      </c>
    </row>
    <row r="781" spans="1:16">
      <c r="A781">
        <v>770179</v>
      </c>
      <c r="B781" t="s">
        <v>1502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 t="s">
        <v>2110</v>
      </c>
      <c r="L781" t="s">
        <v>285</v>
      </c>
      <c r="M781" t="s">
        <v>779</v>
      </c>
      <c r="N781" t="s">
        <v>777</v>
      </c>
      <c r="O781">
        <v>0</v>
      </c>
      <c r="P781">
        <v>0</v>
      </c>
    </row>
    <row r="782" spans="1:16">
      <c r="A782">
        <v>770060</v>
      </c>
      <c r="B782" t="s">
        <v>1503</v>
      </c>
      <c r="C782">
        <v>1.421E-2</v>
      </c>
      <c r="D782">
        <v>2.4250000000000001E-2</v>
      </c>
      <c r="E782">
        <v>3.5639999999999998E-2</v>
      </c>
      <c r="F782">
        <v>4.8439999999999997E-2</v>
      </c>
      <c r="G782">
        <v>6.1400000000000003E-2</v>
      </c>
      <c r="H782">
        <v>7.4520000000000003E-2</v>
      </c>
      <c r="I782">
        <v>8.7800000000000003E-2</v>
      </c>
      <c r="J782">
        <v>0.10125000000000001</v>
      </c>
      <c r="K782" t="s">
        <v>2111</v>
      </c>
      <c r="L782" t="s">
        <v>285</v>
      </c>
      <c r="M782" t="s">
        <v>286</v>
      </c>
      <c r="N782" t="s">
        <v>657</v>
      </c>
      <c r="O782">
        <v>0.11486</v>
      </c>
      <c r="P782">
        <v>0.12864</v>
      </c>
    </row>
    <row r="783" spans="1:16">
      <c r="A783">
        <v>770061</v>
      </c>
      <c r="B783" t="s">
        <v>1504</v>
      </c>
      <c r="C783">
        <v>1.421E-2</v>
      </c>
      <c r="D783">
        <v>2.4250000000000001E-2</v>
      </c>
      <c r="E783">
        <v>3.5639999999999998E-2</v>
      </c>
      <c r="F783">
        <v>4.8439999999999997E-2</v>
      </c>
      <c r="G783">
        <v>6.1400000000000003E-2</v>
      </c>
      <c r="H783">
        <v>7.4520000000000003E-2</v>
      </c>
      <c r="I783">
        <v>8.7800000000000003E-2</v>
      </c>
      <c r="J783">
        <v>0.10125000000000001</v>
      </c>
      <c r="K783" t="s">
        <v>2112</v>
      </c>
      <c r="L783" t="s">
        <v>285</v>
      </c>
      <c r="M783" t="s">
        <v>286</v>
      </c>
      <c r="N783" t="s">
        <v>659</v>
      </c>
      <c r="O783">
        <v>0.11486</v>
      </c>
      <c r="P783">
        <v>0.12864</v>
      </c>
    </row>
    <row r="784" spans="1:16">
      <c r="A784">
        <v>770062</v>
      </c>
      <c r="B784" t="s">
        <v>1505</v>
      </c>
      <c r="C784">
        <v>1.421E-2</v>
      </c>
      <c r="D784">
        <v>2.4250000000000001E-2</v>
      </c>
      <c r="E784">
        <v>3.5639999999999998E-2</v>
      </c>
      <c r="F784">
        <v>4.8439999999999997E-2</v>
      </c>
      <c r="G784">
        <v>6.1400000000000003E-2</v>
      </c>
      <c r="H784">
        <v>7.4520000000000003E-2</v>
      </c>
      <c r="I784">
        <v>8.7800000000000003E-2</v>
      </c>
      <c r="J784">
        <v>0.10125000000000001</v>
      </c>
      <c r="K784" t="s">
        <v>2113</v>
      </c>
      <c r="L784" t="s">
        <v>285</v>
      </c>
      <c r="M784" t="s">
        <v>286</v>
      </c>
      <c r="N784" t="s">
        <v>661</v>
      </c>
      <c r="O784">
        <v>0.11486</v>
      </c>
      <c r="P784">
        <v>0.12864</v>
      </c>
    </row>
    <row r="785" spans="1:16">
      <c r="A785">
        <v>770063</v>
      </c>
      <c r="B785" t="s">
        <v>1506</v>
      </c>
      <c r="C785">
        <v>1.421E-2</v>
      </c>
      <c r="D785">
        <v>2.4250000000000001E-2</v>
      </c>
      <c r="E785">
        <v>3.5639999999999998E-2</v>
      </c>
      <c r="F785">
        <v>4.8439999999999997E-2</v>
      </c>
      <c r="G785">
        <v>6.1400000000000003E-2</v>
      </c>
      <c r="H785">
        <v>7.4520000000000003E-2</v>
      </c>
      <c r="I785">
        <v>8.7800000000000003E-2</v>
      </c>
      <c r="J785">
        <v>0.10125000000000001</v>
      </c>
      <c r="K785" t="s">
        <v>2114</v>
      </c>
      <c r="L785" t="s">
        <v>285</v>
      </c>
      <c r="M785" t="s">
        <v>286</v>
      </c>
      <c r="N785" t="s">
        <v>663</v>
      </c>
      <c r="O785">
        <v>0.11486</v>
      </c>
      <c r="P785">
        <v>0.12864</v>
      </c>
    </row>
    <row r="786" spans="1:16">
      <c r="A786">
        <v>770064</v>
      </c>
      <c r="B786" t="s">
        <v>1507</v>
      </c>
      <c r="C786">
        <v>1.421E-2</v>
      </c>
      <c r="D786">
        <v>2.4250000000000001E-2</v>
      </c>
      <c r="E786">
        <v>3.5639999999999998E-2</v>
      </c>
      <c r="F786">
        <v>4.8439999999999997E-2</v>
      </c>
      <c r="G786">
        <v>6.1400000000000003E-2</v>
      </c>
      <c r="H786">
        <v>7.4520000000000003E-2</v>
      </c>
      <c r="I786">
        <v>8.7800000000000003E-2</v>
      </c>
      <c r="J786">
        <v>0.10125000000000001</v>
      </c>
      <c r="K786" t="s">
        <v>2115</v>
      </c>
      <c r="L786" t="s">
        <v>285</v>
      </c>
      <c r="M786" t="s">
        <v>286</v>
      </c>
      <c r="N786" t="s">
        <v>665</v>
      </c>
      <c r="O786">
        <v>0.11486</v>
      </c>
      <c r="P786">
        <v>0.12864</v>
      </c>
    </row>
    <row r="787" spans="1:16">
      <c r="A787">
        <v>770065</v>
      </c>
      <c r="B787" t="s">
        <v>1508</v>
      </c>
      <c r="C787">
        <v>1.421E-2</v>
      </c>
      <c r="D787">
        <v>2.4250000000000001E-2</v>
      </c>
      <c r="E787">
        <v>3.5639999999999998E-2</v>
      </c>
      <c r="F787">
        <v>4.8439999999999997E-2</v>
      </c>
      <c r="G787">
        <v>6.1400000000000003E-2</v>
      </c>
      <c r="H787">
        <v>7.4520000000000003E-2</v>
      </c>
      <c r="I787">
        <v>8.7800000000000003E-2</v>
      </c>
      <c r="J787">
        <v>0.10125000000000001</v>
      </c>
      <c r="K787" t="s">
        <v>2116</v>
      </c>
      <c r="L787" t="s">
        <v>285</v>
      </c>
      <c r="M787" t="s">
        <v>286</v>
      </c>
      <c r="N787" t="s">
        <v>667</v>
      </c>
      <c r="O787">
        <v>0.11486</v>
      </c>
      <c r="P787">
        <v>0.12864</v>
      </c>
    </row>
    <row r="788" spans="1:16">
      <c r="A788">
        <v>770066</v>
      </c>
      <c r="B788" t="s">
        <v>1509</v>
      </c>
      <c r="C788">
        <v>1.421E-2</v>
      </c>
      <c r="D788">
        <v>2.4250000000000001E-2</v>
      </c>
      <c r="E788">
        <v>3.5639999999999998E-2</v>
      </c>
      <c r="F788">
        <v>4.8439999999999997E-2</v>
      </c>
      <c r="G788">
        <v>6.1400000000000003E-2</v>
      </c>
      <c r="H788">
        <v>7.4520000000000003E-2</v>
      </c>
      <c r="I788">
        <v>8.7800000000000003E-2</v>
      </c>
      <c r="J788">
        <v>0.10125000000000001</v>
      </c>
      <c r="K788" t="s">
        <v>2117</v>
      </c>
      <c r="L788" t="s">
        <v>285</v>
      </c>
      <c r="M788" t="s">
        <v>286</v>
      </c>
      <c r="N788" t="s">
        <v>669</v>
      </c>
      <c r="O788">
        <v>0.11486</v>
      </c>
      <c r="P788">
        <v>0.12864</v>
      </c>
    </row>
    <row r="789" spans="1:16">
      <c r="A789">
        <v>770067</v>
      </c>
      <c r="B789" t="s">
        <v>1510</v>
      </c>
      <c r="C789">
        <v>1.421E-2</v>
      </c>
      <c r="D789">
        <v>2.4250000000000001E-2</v>
      </c>
      <c r="E789">
        <v>3.5639999999999998E-2</v>
      </c>
      <c r="F789">
        <v>4.8439999999999997E-2</v>
      </c>
      <c r="G789">
        <v>6.1400000000000003E-2</v>
      </c>
      <c r="H789">
        <v>7.4520000000000003E-2</v>
      </c>
      <c r="I789">
        <v>8.7800000000000003E-2</v>
      </c>
      <c r="J789">
        <v>0.10125000000000001</v>
      </c>
      <c r="K789" t="s">
        <v>2118</v>
      </c>
      <c r="L789" t="s">
        <v>285</v>
      </c>
      <c r="M789" t="s">
        <v>286</v>
      </c>
      <c r="N789" t="s">
        <v>671</v>
      </c>
      <c r="O789">
        <v>0.11486</v>
      </c>
      <c r="P789">
        <v>0.12864</v>
      </c>
    </row>
    <row r="790" spans="1:16">
      <c r="A790">
        <v>770068</v>
      </c>
      <c r="B790" t="s">
        <v>1511</v>
      </c>
      <c r="C790">
        <v>1.421E-2</v>
      </c>
      <c r="D790">
        <v>2.4250000000000001E-2</v>
      </c>
      <c r="E790">
        <v>3.5639999999999998E-2</v>
      </c>
      <c r="F790">
        <v>4.8439999999999997E-2</v>
      </c>
      <c r="G790">
        <v>6.1400000000000003E-2</v>
      </c>
      <c r="H790">
        <v>7.4520000000000003E-2</v>
      </c>
      <c r="I790">
        <v>8.7800000000000003E-2</v>
      </c>
      <c r="J790">
        <v>0.10125000000000001</v>
      </c>
      <c r="K790" t="s">
        <v>2119</v>
      </c>
      <c r="L790" t="s">
        <v>285</v>
      </c>
      <c r="M790" t="s">
        <v>286</v>
      </c>
      <c r="N790" t="s">
        <v>673</v>
      </c>
      <c r="O790">
        <v>0.11486</v>
      </c>
      <c r="P790">
        <v>0.12864</v>
      </c>
    </row>
    <row r="791" spans="1:16">
      <c r="A791">
        <v>770069</v>
      </c>
      <c r="B791" t="s">
        <v>1512</v>
      </c>
      <c r="C791">
        <v>1.421E-2</v>
      </c>
      <c r="D791">
        <v>2.4250000000000001E-2</v>
      </c>
      <c r="E791">
        <v>3.5639999999999998E-2</v>
      </c>
      <c r="F791">
        <v>4.8439999999999997E-2</v>
      </c>
      <c r="G791">
        <v>6.1400000000000003E-2</v>
      </c>
      <c r="H791">
        <v>7.4520000000000003E-2</v>
      </c>
      <c r="I791">
        <v>8.7800000000000003E-2</v>
      </c>
      <c r="J791">
        <v>0.10125000000000001</v>
      </c>
      <c r="K791" t="s">
        <v>2120</v>
      </c>
      <c r="L791" t="s">
        <v>285</v>
      </c>
      <c r="M791" t="s">
        <v>286</v>
      </c>
      <c r="N791" t="s">
        <v>675</v>
      </c>
      <c r="O791">
        <v>0.11486</v>
      </c>
      <c r="P791">
        <v>0.12864</v>
      </c>
    </row>
    <row r="792" spans="1:16">
      <c r="A792">
        <v>770070</v>
      </c>
      <c r="B792" t="s">
        <v>1513</v>
      </c>
      <c r="C792">
        <v>1.421E-2</v>
      </c>
      <c r="D792">
        <v>2.4250000000000001E-2</v>
      </c>
      <c r="E792">
        <v>3.5639999999999998E-2</v>
      </c>
      <c r="F792">
        <v>4.8439999999999997E-2</v>
      </c>
      <c r="G792">
        <v>6.1400000000000003E-2</v>
      </c>
      <c r="H792">
        <v>7.4520000000000003E-2</v>
      </c>
      <c r="I792">
        <v>8.7800000000000003E-2</v>
      </c>
      <c r="J792">
        <v>0.10125000000000001</v>
      </c>
      <c r="K792" t="s">
        <v>2121</v>
      </c>
      <c r="L792" t="s">
        <v>285</v>
      </c>
      <c r="M792" t="s">
        <v>286</v>
      </c>
      <c r="N792" t="s">
        <v>677</v>
      </c>
      <c r="O792">
        <v>0.11486</v>
      </c>
      <c r="P792">
        <v>0.12864</v>
      </c>
    </row>
    <row r="793" spans="1:16">
      <c r="A793">
        <v>778879</v>
      </c>
      <c r="B793" t="s">
        <v>1514</v>
      </c>
      <c r="C793">
        <v>1.421E-2</v>
      </c>
      <c r="D793">
        <v>2.4250000000000001E-2</v>
      </c>
      <c r="E793">
        <v>3.5639999999999998E-2</v>
      </c>
      <c r="F793">
        <v>4.8439999999999997E-2</v>
      </c>
      <c r="G793">
        <v>6.1400000000000003E-2</v>
      </c>
      <c r="H793">
        <v>7.4520000000000003E-2</v>
      </c>
      <c r="I793">
        <v>8.7800000000000003E-2</v>
      </c>
      <c r="J793">
        <v>0.10125000000000001</v>
      </c>
      <c r="K793" t="s">
        <v>2122</v>
      </c>
      <c r="L793" t="s">
        <v>285</v>
      </c>
      <c r="M793" t="s">
        <v>286</v>
      </c>
      <c r="N793" t="s">
        <v>679</v>
      </c>
      <c r="O793">
        <v>0.11486</v>
      </c>
      <c r="P793">
        <v>0.12864</v>
      </c>
    </row>
    <row r="794" spans="1:16">
      <c r="A794">
        <v>770071</v>
      </c>
      <c r="B794" t="s">
        <v>1515</v>
      </c>
      <c r="C794">
        <v>1.421E-2</v>
      </c>
      <c r="D794">
        <v>2.4250000000000001E-2</v>
      </c>
      <c r="E794">
        <v>3.5639999999999998E-2</v>
      </c>
      <c r="F794">
        <v>4.8439999999999997E-2</v>
      </c>
      <c r="G794">
        <v>6.1400000000000003E-2</v>
      </c>
      <c r="H794">
        <v>7.4520000000000003E-2</v>
      </c>
      <c r="I794">
        <v>8.7800000000000003E-2</v>
      </c>
      <c r="J794">
        <v>0.10125000000000001</v>
      </c>
      <c r="K794" t="s">
        <v>2123</v>
      </c>
      <c r="L794" t="s">
        <v>285</v>
      </c>
      <c r="M794" t="s">
        <v>286</v>
      </c>
      <c r="N794" t="s">
        <v>681</v>
      </c>
      <c r="O794">
        <v>0.11486</v>
      </c>
      <c r="P794">
        <v>0.12864</v>
      </c>
    </row>
    <row r="795" spans="1:16">
      <c r="A795">
        <v>770072</v>
      </c>
      <c r="B795" t="s">
        <v>1516</v>
      </c>
      <c r="C795">
        <v>1.421E-2</v>
      </c>
      <c r="D795">
        <v>2.4250000000000001E-2</v>
      </c>
      <c r="E795">
        <v>3.5639999999999998E-2</v>
      </c>
      <c r="F795">
        <v>4.8439999999999997E-2</v>
      </c>
      <c r="G795">
        <v>6.1400000000000003E-2</v>
      </c>
      <c r="H795">
        <v>7.4520000000000003E-2</v>
      </c>
      <c r="I795">
        <v>8.7800000000000003E-2</v>
      </c>
      <c r="J795">
        <v>0.10125000000000001</v>
      </c>
      <c r="K795" t="s">
        <v>2124</v>
      </c>
      <c r="L795" t="s">
        <v>285</v>
      </c>
      <c r="M795" t="s">
        <v>286</v>
      </c>
      <c r="N795" t="s">
        <v>683</v>
      </c>
      <c r="O795">
        <v>0.11486</v>
      </c>
      <c r="P795">
        <v>0.12864</v>
      </c>
    </row>
    <row r="796" spans="1:16">
      <c r="A796">
        <v>770073</v>
      </c>
      <c r="B796" t="s">
        <v>1517</v>
      </c>
      <c r="C796">
        <v>1.421E-2</v>
      </c>
      <c r="D796">
        <v>2.4250000000000001E-2</v>
      </c>
      <c r="E796">
        <v>3.5639999999999998E-2</v>
      </c>
      <c r="F796">
        <v>4.8439999999999997E-2</v>
      </c>
      <c r="G796">
        <v>6.1400000000000003E-2</v>
      </c>
      <c r="H796">
        <v>7.4520000000000003E-2</v>
      </c>
      <c r="I796">
        <v>8.7800000000000003E-2</v>
      </c>
      <c r="J796">
        <v>0.10125000000000001</v>
      </c>
      <c r="K796" t="s">
        <v>2125</v>
      </c>
      <c r="L796" t="s">
        <v>285</v>
      </c>
      <c r="M796" t="s">
        <v>286</v>
      </c>
      <c r="N796" t="s">
        <v>685</v>
      </c>
      <c r="O796">
        <v>0.11486</v>
      </c>
      <c r="P796">
        <v>0.12864</v>
      </c>
    </row>
    <row r="797" spans="1:16">
      <c r="A797">
        <v>770074</v>
      </c>
      <c r="B797" t="s">
        <v>1518</v>
      </c>
      <c r="C797">
        <v>2.1250000000000002E-2</v>
      </c>
      <c r="D797">
        <v>2.9729999999999999E-2</v>
      </c>
      <c r="E797">
        <v>3.6339999999999997E-2</v>
      </c>
      <c r="F797">
        <v>3.9669999999999997E-2</v>
      </c>
      <c r="G797">
        <v>4.5990000000000003E-2</v>
      </c>
      <c r="H797">
        <v>5.6489999999999999E-2</v>
      </c>
      <c r="I797">
        <v>6.7089999999999997E-2</v>
      </c>
      <c r="J797">
        <v>7.7799999999999994E-2</v>
      </c>
      <c r="K797" t="s">
        <v>2126</v>
      </c>
      <c r="L797" t="s">
        <v>285</v>
      </c>
      <c r="M797" t="s">
        <v>286</v>
      </c>
      <c r="N797" t="s">
        <v>687</v>
      </c>
      <c r="O797">
        <v>8.8609999999999994E-2</v>
      </c>
      <c r="P797">
        <v>9.9540000000000003E-2</v>
      </c>
    </row>
    <row r="798" spans="1:16">
      <c r="A798">
        <v>770075</v>
      </c>
      <c r="B798" t="s">
        <v>1519</v>
      </c>
      <c r="C798">
        <v>2.1250000000000002E-2</v>
      </c>
      <c r="D798">
        <v>2.9729999999999999E-2</v>
      </c>
      <c r="E798">
        <v>3.6339999999999997E-2</v>
      </c>
      <c r="F798">
        <v>3.9669999999999997E-2</v>
      </c>
      <c r="G798">
        <v>4.5990000000000003E-2</v>
      </c>
      <c r="H798">
        <v>5.6489999999999999E-2</v>
      </c>
      <c r="I798">
        <v>6.7089999999999997E-2</v>
      </c>
      <c r="J798">
        <v>7.7799999999999994E-2</v>
      </c>
      <c r="K798" t="s">
        <v>2127</v>
      </c>
      <c r="L798" t="s">
        <v>285</v>
      </c>
      <c r="M798" t="s">
        <v>286</v>
      </c>
      <c r="N798" t="s">
        <v>689</v>
      </c>
      <c r="O798">
        <v>8.8609999999999994E-2</v>
      </c>
      <c r="P798">
        <v>9.9540000000000003E-2</v>
      </c>
    </row>
    <row r="799" spans="1:16">
      <c r="A799">
        <v>770076</v>
      </c>
      <c r="B799" t="s">
        <v>1520</v>
      </c>
      <c r="C799">
        <v>2.1250000000000002E-2</v>
      </c>
      <c r="D799">
        <v>2.9729999999999999E-2</v>
      </c>
      <c r="E799">
        <v>3.6339999999999997E-2</v>
      </c>
      <c r="F799">
        <v>3.9669999999999997E-2</v>
      </c>
      <c r="G799">
        <v>4.5990000000000003E-2</v>
      </c>
      <c r="H799">
        <v>5.6489999999999999E-2</v>
      </c>
      <c r="I799">
        <v>6.7089999999999997E-2</v>
      </c>
      <c r="J799">
        <v>7.7799999999999994E-2</v>
      </c>
      <c r="K799" t="s">
        <v>2128</v>
      </c>
      <c r="L799" t="s">
        <v>285</v>
      </c>
      <c r="M799" t="s">
        <v>286</v>
      </c>
      <c r="N799" t="s">
        <v>691</v>
      </c>
      <c r="O799">
        <v>8.8609999999999994E-2</v>
      </c>
      <c r="P799">
        <v>9.9540000000000003E-2</v>
      </c>
    </row>
    <row r="800" spans="1:16">
      <c r="A800">
        <v>770077</v>
      </c>
      <c r="B800" t="s">
        <v>1521</v>
      </c>
      <c r="C800">
        <v>2.1250000000000002E-2</v>
      </c>
      <c r="D800">
        <v>2.9729999999999999E-2</v>
      </c>
      <c r="E800">
        <v>3.6339999999999997E-2</v>
      </c>
      <c r="F800">
        <v>3.9669999999999997E-2</v>
      </c>
      <c r="G800">
        <v>4.5990000000000003E-2</v>
      </c>
      <c r="H800">
        <v>5.6489999999999999E-2</v>
      </c>
      <c r="I800">
        <v>6.7089999999999997E-2</v>
      </c>
      <c r="J800">
        <v>7.7799999999999994E-2</v>
      </c>
      <c r="K800" t="s">
        <v>2129</v>
      </c>
      <c r="L800" t="s">
        <v>285</v>
      </c>
      <c r="M800" t="s">
        <v>286</v>
      </c>
      <c r="N800" t="s">
        <v>693</v>
      </c>
      <c r="O800">
        <v>8.8609999999999994E-2</v>
      </c>
      <c r="P800">
        <v>9.9540000000000003E-2</v>
      </c>
    </row>
    <row r="801" spans="1:16">
      <c r="A801">
        <v>770078</v>
      </c>
      <c r="B801" t="s">
        <v>1522</v>
      </c>
      <c r="C801">
        <v>2.1250000000000002E-2</v>
      </c>
      <c r="D801">
        <v>2.9729999999999999E-2</v>
      </c>
      <c r="E801">
        <v>3.6339999999999997E-2</v>
      </c>
      <c r="F801">
        <v>3.9669999999999997E-2</v>
      </c>
      <c r="G801">
        <v>4.5990000000000003E-2</v>
      </c>
      <c r="H801">
        <v>5.6489999999999999E-2</v>
      </c>
      <c r="I801">
        <v>6.7089999999999997E-2</v>
      </c>
      <c r="J801">
        <v>7.7799999999999994E-2</v>
      </c>
      <c r="K801" t="s">
        <v>2130</v>
      </c>
      <c r="L801" t="s">
        <v>285</v>
      </c>
      <c r="M801" t="s">
        <v>286</v>
      </c>
      <c r="N801" t="s">
        <v>695</v>
      </c>
      <c r="O801">
        <v>8.8609999999999994E-2</v>
      </c>
      <c r="P801">
        <v>9.9540000000000003E-2</v>
      </c>
    </row>
    <row r="802" spans="1:16">
      <c r="A802">
        <v>770079</v>
      </c>
      <c r="B802" t="s">
        <v>1523</v>
      </c>
      <c r="C802">
        <v>2.1250000000000002E-2</v>
      </c>
      <c r="D802">
        <v>2.9729999999999999E-2</v>
      </c>
      <c r="E802">
        <v>3.6339999999999997E-2</v>
      </c>
      <c r="F802">
        <v>3.9669999999999997E-2</v>
      </c>
      <c r="G802">
        <v>4.5990000000000003E-2</v>
      </c>
      <c r="H802">
        <v>5.6489999999999999E-2</v>
      </c>
      <c r="I802">
        <v>6.7089999999999997E-2</v>
      </c>
      <c r="J802">
        <v>7.7799999999999994E-2</v>
      </c>
      <c r="K802" t="s">
        <v>2131</v>
      </c>
      <c r="L802" t="s">
        <v>285</v>
      </c>
      <c r="M802" t="s">
        <v>286</v>
      </c>
      <c r="N802" t="s">
        <v>697</v>
      </c>
      <c r="O802">
        <v>8.8609999999999994E-2</v>
      </c>
      <c r="P802">
        <v>9.9540000000000003E-2</v>
      </c>
    </row>
    <row r="803" spans="1:16">
      <c r="A803">
        <v>770080</v>
      </c>
      <c r="B803" t="s">
        <v>1524</v>
      </c>
      <c r="C803">
        <v>2.1250000000000002E-2</v>
      </c>
      <c r="D803">
        <v>2.9729999999999999E-2</v>
      </c>
      <c r="E803">
        <v>3.6339999999999997E-2</v>
      </c>
      <c r="F803">
        <v>3.9669999999999997E-2</v>
      </c>
      <c r="G803">
        <v>4.5990000000000003E-2</v>
      </c>
      <c r="H803">
        <v>5.6489999999999999E-2</v>
      </c>
      <c r="I803">
        <v>6.7089999999999997E-2</v>
      </c>
      <c r="J803">
        <v>7.7799999999999994E-2</v>
      </c>
      <c r="K803" t="s">
        <v>2132</v>
      </c>
      <c r="L803" t="s">
        <v>285</v>
      </c>
      <c r="M803" t="s">
        <v>286</v>
      </c>
      <c r="N803" t="s">
        <v>699</v>
      </c>
      <c r="O803">
        <v>8.8609999999999994E-2</v>
      </c>
      <c r="P803">
        <v>9.9540000000000003E-2</v>
      </c>
    </row>
    <row r="804" spans="1:16">
      <c r="A804">
        <v>770081</v>
      </c>
      <c r="B804" t="s">
        <v>1525</v>
      </c>
      <c r="C804">
        <v>2.1250000000000002E-2</v>
      </c>
      <c r="D804">
        <v>2.9729999999999999E-2</v>
      </c>
      <c r="E804">
        <v>3.6339999999999997E-2</v>
      </c>
      <c r="F804">
        <v>3.9669999999999997E-2</v>
      </c>
      <c r="G804">
        <v>4.5990000000000003E-2</v>
      </c>
      <c r="H804">
        <v>5.6489999999999999E-2</v>
      </c>
      <c r="I804">
        <v>6.7089999999999997E-2</v>
      </c>
      <c r="J804">
        <v>7.7799999999999994E-2</v>
      </c>
      <c r="K804" t="s">
        <v>2133</v>
      </c>
      <c r="L804" t="s">
        <v>285</v>
      </c>
      <c r="M804" t="s">
        <v>286</v>
      </c>
      <c r="N804" t="s">
        <v>701</v>
      </c>
      <c r="O804">
        <v>8.8609999999999994E-2</v>
      </c>
      <c r="P804">
        <v>9.9540000000000003E-2</v>
      </c>
    </row>
    <row r="805" spans="1:16">
      <c r="A805">
        <v>770082</v>
      </c>
      <c r="B805" t="s">
        <v>1526</v>
      </c>
      <c r="C805">
        <v>2.1250000000000002E-2</v>
      </c>
      <c r="D805">
        <v>2.9729999999999999E-2</v>
      </c>
      <c r="E805">
        <v>3.6339999999999997E-2</v>
      </c>
      <c r="F805">
        <v>3.9669999999999997E-2</v>
      </c>
      <c r="G805">
        <v>4.5990000000000003E-2</v>
      </c>
      <c r="H805">
        <v>5.6489999999999999E-2</v>
      </c>
      <c r="I805">
        <v>6.7089999999999997E-2</v>
      </c>
      <c r="J805">
        <v>7.7799999999999994E-2</v>
      </c>
      <c r="K805" t="s">
        <v>2134</v>
      </c>
      <c r="L805" t="s">
        <v>285</v>
      </c>
      <c r="M805" t="s">
        <v>286</v>
      </c>
      <c r="N805" t="s">
        <v>703</v>
      </c>
      <c r="O805">
        <v>8.8609999999999994E-2</v>
      </c>
      <c r="P805">
        <v>9.9540000000000003E-2</v>
      </c>
    </row>
    <row r="806" spans="1:16">
      <c r="A806">
        <v>770083</v>
      </c>
      <c r="B806" t="s">
        <v>1527</v>
      </c>
      <c r="C806">
        <v>2.1250000000000002E-2</v>
      </c>
      <c r="D806">
        <v>2.9729999999999999E-2</v>
      </c>
      <c r="E806">
        <v>3.6339999999999997E-2</v>
      </c>
      <c r="F806">
        <v>3.9669999999999997E-2</v>
      </c>
      <c r="G806">
        <v>4.5990000000000003E-2</v>
      </c>
      <c r="H806">
        <v>5.6489999999999999E-2</v>
      </c>
      <c r="I806">
        <v>6.7089999999999997E-2</v>
      </c>
      <c r="J806">
        <v>7.7799999999999994E-2</v>
      </c>
      <c r="K806" t="s">
        <v>2135</v>
      </c>
      <c r="L806" t="s">
        <v>285</v>
      </c>
      <c r="M806" t="s">
        <v>286</v>
      </c>
      <c r="N806" t="s">
        <v>705</v>
      </c>
      <c r="O806">
        <v>8.8609999999999994E-2</v>
      </c>
      <c r="P806">
        <v>9.9540000000000003E-2</v>
      </c>
    </row>
    <row r="807" spans="1:16">
      <c r="A807">
        <v>770084</v>
      </c>
      <c r="B807" t="s">
        <v>1528</v>
      </c>
      <c r="C807">
        <v>2.1250000000000002E-2</v>
      </c>
      <c r="D807">
        <v>2.9729999999999999E-2</v>
      </c>
      <c r="E807">
        <v>3.6339999999999997E-2</v>
      </c>
      <c r="F807">
        <v>3.9669999999999997E-2</v>
      </c>
      <c r="G807">
        <v>4.5990000000000003E-2</v>
      </c>
      <c r="H807">
        <v>5.6489999999999999E-2</v>
      </c>
      <c r="I807">
        <v>6.7089999999999997E-2</v>
      </c>
      <c r="J807">
        <v>7.7799999999999994E-2</v>
      </c>
      <c r="K807" t="s">
        <v>2136</v>
      </c>
      <c r="L807" t="s">
        <v>285</v>
      </c>
      <c r="M807" t="s">
        <v>286</v>
      </c>
      <c r="N807" t="s">
        <v>707</v>
      </c>
      <c r="O807">
        <v>8.8609999999999994E-2</v>
      </c>
      <c r="P807">
        <v>9.9540000000000003E-2</v>
      </c>
    </row>
    <row r="808" spans="1:16">
      <c r="A808">
        <v>770085</v>
      </c>
      <c r="B808" t="s">
        <v>1529</v>
      </c>
      <c r="C808">
        <v>2.1250000000000002E-2</v>
      </c>
      <c r="D808">
        <v>2.9729999999999999E-2</v>
      </c>
      <c r="E808">
        <v>3.6339999999999997E-2</v>
      </c>
      <c r="F808">
        <v>3.9669999999999997E-2</v>
      </c>
      <c r="G808">
        <v>4.5990000000000003E-2</v>
      </c>
      <c r="H808">
        <v>5.6489999999999999E-2</v>
      </c>
      <c r="I808">
        <v>6.7089999999999997E-2</v>
      </c>
      <c r="J808">
        <v>7.7799999999999994E-2</v>
      </c>
      <c r="K808" t="s">
        <v>2137</v>
      </c>
      <c r="L808" t="s">
        <v>285</v>
      </c>
      <c r="M808" t="s">
        <v>286</v>
      </c>
      <c r="N808" t="s">
        <v>709</v>
      </c>
      <c r="O808">
        <v>8.8609999999999994E-2</v>
      </c>
      <c r="P808">
        <v>9.9540000000000003E-2</v>
      </c>
    </row>
    <row r="809" spans="1:16">
      <c r="A809">
        <v>770086</v>
      </c>
      <c r="B809" t="s">
        <v>1530</v>
      </c>
      <c r="C809">
        <v>2.1250000000000002E-2</v>
      </c>
      <c r="D809">
        <v>2.9729999999999999E-2</v>
      </c>
      <c r="E809">
        <v>3.6339999999999997E-2</v>
      </c>
      <c r="F809">
        <v>3.9669999999999997E-2</v>
      </c>
      <c r="G809">
        <v>4.5990000000000003E-2</v>
      </c>
      <c r="H809">
        <v>5.6489999999999999E-2</v>
      </c>
      <c r="I809">
        <v>6.7089999999999997E-2</v>
      </c>
      <c r="J809">
        <v>7.7799999999999994E-2</v>
      </c>
      <c r="K809" t="s">
        <v>2138</v>
      </c>
      <c r="L809" t="s">
        <v>285</v>
      </c>
      <c r="M809" t="s">
        <v>286</v>
      </c>
      <c r="N809" t="s">
        <v>711</v>
      </c>
      <c r="O809">
        <v>8.8609999999999994E-2</v>
      </c>
      <c r="P809">
        <v>9.9540000000000003E-2</v>
      </c>
    </row>
    <row r="810" spans="1:16">
      <c r="A810">
        <v>770087</v>
      </c>
      <c r="B810" t="s">
        <v>1531</v>
      </c>
      <c r="C810">
        <v>2.1250000000000002E-2</v>
      </c>
      <c r="D810">
        <v>2.9729999999999999E-2</v>
      </c>
      <c r="E810">
        <v>3.6339999999999997E-2</v>
      </c>
      <c r="F810">
        <v>3.9669999999999997E-2</v>
      </c>
      <c r="G810">
        <v>4.5990000000000003E-2</v>
      </c>
      <c r="H810">
        <v>5.6489999999999999E-2</v>
      </c>
      <c r="I810">
        <v>6.7089999999999997E-2</v>
      </c>
      <c r="J810">
        <v>7.7799999999999994E-2</v>
      </c>
      <c r="K810" t="s">
        <v>2139</v>
      </c>
      <c r="L810" t="s">
        <v>285</v>
      </c>
      <c r="M810" t="s">
        <v>286</v>
      </c>
      <c r="N810" t="s">
        <v>713</v>
      </c>
      <c r="O810">
        <v>8.8609999999999994E-2</v>
      </c>
      <c r="P810">
        <v>9.9540000000000003E-2</v>
      </c>
    </row>
    <row r="811" spans="1:16">
      <c r="A811">
        <v>770088</v>
      </c>
      <c r="B811" t="s">
        <v>1532</v>
      </c>
      <c r="C811">
        <v>2.1250000000000002E-2</v>
      </c>
      <c r="D811">
        <v>2.9729999999999999E-2</v>
      </c>
      <c r="E811">
        <v>3.6339999999999997E-2</v>
      </c>
      <c r="F811">
        <v>3.9669999999999997E-2</v>
      </c>
      <c r="G811">
        <v>4.5990000000000003E-2</v>
      </c>
      <c r="H811">
        <v>5.6489999999999999E-2</v>
      </c>
      <c r="I811">
        <v>6.7089999999999997E-2</v>
      </c>
      <c r="J811">
        <v>7.7799999999999994E-2</v>
      </c>
      <c r="K811" t="s">
        <v>2140</v>
      </c>
      <c r="L811" t="s">
        <v>285</v>
      </c>
      <c r="M811" t="s">
        <v>286</v>
      </c>
      <c r="N811" t="s">
        <v>715</v>
      </c>
      <c r="O811">
        <v>8.8609999999999994E-2</v>
      </c>
      <c r="P811">
        <v>9.9540000000000003E-2</v>
      </c>
    </row>
    <row r="812" spans="1:16">
      <c r="A812">
        <v>770089</v>
      </c>
      <c r="B812" t="s">
        <v>1533</v>
      </c>
      <c r="C812">
        <v>2.1250000000000002E-2</v>
      </c>
      <c r="D812">
        <v>2.9729999999999999E-2</v>
      </c>
      <c r="E812">
        <v>3.6339999999999997E-2</v>
      </c>
      <c r="F812">
        <v>3.9669999999999997E-2</v>
      </c>
      <c r="G812">
        <v>4.5990000000000003E-2</v>
      </c>
      <c r="H812">
        <v>5.6489999999999999E-2</v>
      </c>
      <c r="I812">
        <v>6.7089999999999997E-2</v>
      </c>
      <c r="J812">
        <v>7.7799999999999994E-2</v>
      </c>
      <c r="K812" t="s">
        <v>2141</v>
      </c>
      <c r="L812" t="s">
        <v>285</v>
      </c>
      <c r="M812" t="s">
        <v>286</v>
      </c>
      <c r="N812" t="s">
        <v>717</v>
      </c>
      <c r="O812">
        <v>8.8609999999999994E-2</v>
      </c>
      <c r="P812">
        <v>9.9540000000000003E-2</v>
      </c>
    </row>
    <row r="813" spans="1:16">
      <c r="A813">
        <v>770090</v>
      </c>
      <c r="B813" t="s">
        <v>1534</v>
      </c>
      <c r="C813">
        <v>2.1250000000000002E-2</v>
      </c>
      <c r="D813">
        <v>2.9729999999999999E-2</v>
      </c>
      <c r="E813">
        <v>3.6339999999999997E-2</v>
      </c>
      <c r="F813">
        <v>3.9669999999999997E-2</v>
      </c>
      <c r="G813">
        <v>4.5990000000000003E-2</v>
      </c>
      <c r="H813">
        <v>5.6489999999999999E-2</v>
      </c>
      <c r="I813">
        <v>6.7089999999999997E-2</v>
      </c>
      <c r="J813">
        <v>7.7799999999999994E-2</v>
      </c>
      <c r="K813" t="s">
        <v>2142</v>
      </c>
      <c r="L813" t="s">
        <v>285</v>
      </c>
      <c r="M813" t="s">
        <v>286</v>
      </c>
      <c r="N813" t="s">
        <v>719</v>
      </c>
      <c r="O813">
        <v>8.8609999999999994E-2</v>
      </c>
      <c r="P813">
        <v>9.9540000000000003E-2</v>
      </c>
    </row>
    <row r="814" spans="1:16">
      <c r="A814">
        <v>770091</v>
      </c>
      <c r="B814" t="s">
        <v>1535</v>
      </c>
      <c r="C814">
        <v>2.1250000000000002E-2</v>
      </c>
      <c r="D814">
        <v>2.9729999999999999E-2</v>
      </c>
      <c r="E814">
        <v>3.6339999999999997E-2</v>
      </c>
      <c r="F814">
        <v>3.9669999999999997E-2</v>
      </c>
      <c r="G814">
        <v>4.5990000000000003E-2</v>
      </c>
      <c r="H814">
        <v>5.6489999999999999E-2</v>
      </c>
      <c r="I814">
        <v>6.7089999999999997E-2</v>
      </c>
      <c r="J814">
        <v>7.7799999999999994E-2</v>
      </c>
      <c r="K814" t="s">
        <v>2143</v>
      </c>
      <c r="L814" t="s">
        <v>285</v>
      </c>
      <c r="M814" t="s">
        <v>286</v>
      </c>
      <c r="N814" t="s">
        <v>721</v>
      </c>
      <c r="O814">
        <v>8.8609999999999994E-2</v>
      </c>
      <c r="P814">
        <v>9.9540000000000003E-2</v>
      </c>
    </row>
    <row r="815" spans="1:16">
      <c r="A815">
        <v>770092</v>
      </c>
      <c r="B815" t="s">
        <v>1536</v>
      </c>
      <c r="C815">
        <v>2.1250000000000002E-2</v>
      </c>
      <c r="D815">
        <v>2.9729999999999999E-2</v>
      </c>
      <c r="E815">
        <v>3.6339999999999997E-2</v>
      </c>
      <c r="F815">
        <v>3.9669999999999997E-2</v>
      </c>
      <c r="G815">
        <v>4.5990000000000003E-2</v>
      </c>
      <c r="H815">
        <v>5.6489999999999999E-2</v>
      </c>
      <c r="I815">
        <v>6.7089999999999997E-2</v>
      </c>
      <c r="J815">
        <v>7.7799999999999994E-2</v>
      </c>
      <c r="K815" t="s">
        <v>2144</v>
      </c>
      <c r="L815" t="s">
        <v>285</v>
      </c>
      <c r="M815" t="s">
        <v>286</v>
      </c>
      <c r="N815" t="s">
        <v>723</v>
      </c>
      <c r="O815">
        <v>8.8609999999999994E-2</v>
      </c>
      <c r="P815">
        <v>9.9540000000000003E-2</v>
      </c>
    </row>
    <row r="816" spans="1:16">
      <c r="A816">
        <v>770093</v>
      </c>
      <c r="B816" t="s">
        <v>1537</v>
      </c>
      <c r="C816">
        <v>2.1250000000000002E-2</v>
      </c>
      <c r="D816">
        <v>2.9729999999999999E-2</v>
      </c>
      <c r="E816">
        <v>3.6339999999999997E-2</v>
      </c>
      <c r="F816">
        <v>3.9669999999999997E-2</v>
      </c>
      <c r="G816">
        <v>4.5990000000000003E-2</v>
      </c>
      <c r="H816">
        <v>5.6489999999999999E-2</v>
      </c>
      <c r="I816">
        <v>6.7089999999999997E-2</v>
      </c>
      <c r="J816">
        <v>7.7799999999999994E-2</v>
      </c>
      <c r="K816" t="s">
        <v>2145</v>
      </c>
      <c r="L816" t="s">
        <v>285</v>
      </c>
      <c r="M816" t="s">
        <v>286</v>
      </c>
      <c r="N816" t="s">
        <v>725</v>
      </c>
      <c r="O816">
        <v>8.8609999999999994E-2</v>
      </c>
      <c r="P816">
        <v>9.9540000000000003E-2</v>
      </c>
    </row>
    <row r="817" spans="1:16">
      <c r="A817">
        <v>770094</v>
      </c>
      <c r="B817" t="s">
        <v>1538</v>
      </c>
      <c r="C817">
        <v>2.1250000000000002E-2</v>
      </c>
      <c r="D817">
        <v>2.9729999999999999E-2</v>
      </c>
      <c r="E817">
        <v>3.6339999999999997E-2</v>
      </c>
      <c r="F817">
        <v>3.9669999999999997E-2</v>
      </c>
      <c r="G817">
        <v>4.5990000000000003E-2</v>
      </c>
      <c r="H817">
        <v>5.6489999999999999E-2</v>
      </c>
      <c r="I817">
        <v>6.7089999999999997E-2</v>
      </c>
      <c r="J817">
        <v>7.7799999999999994E-2</v>
      </c>
      <c r="K817" t="s">
        <v>2146</v>
      </c>
      <c r="L817" t="s">
        <v>285</v>
      </c>
      <c r="M817" t="s">
        <v>286</v>
      </c>
      <c r="N817" t="s">
        <v>727</v>
      </c>
      <c r="O817">
        <v>8.8609999999999994E-2</v>
      </c>
      <c r="P817">
        <v>9.9540000000000003E-2</v>
      </c>
    </row>
    <row r="818" spans="1:16">
      <c r="A818">
        <v>770095</v>
      </c>
      <c r="B818" t="s">
        <v>1539</v>
      </c>
      <c r="C818">
        <v>2.1250000000000002E-2</v>
      </c>
      <c r="D818">
        <v>2.9729999999999999E-2</v>
      </c>
      <c r="E818">
        <v>3.6339999999999997E-2</v>
      </c>
      <c r="F818">
        <v>3.9669999999999997E-2</v>
      </c>
      <c r="G818">
        <v>4.5990000000000003E-2</v>
      </c>
      <c r="H818">
        <v>5.6489999999999999E-2</v>
      </c>
      <c r="I818">
        <v>6.7089999999999997E-2</v>
      </c>
      <c r="J818">
        <v>7.7799999999999994E-2</v>
      </c>
      <c r="K818" t="s">
        <v>2147</v>
      </c>
      <c r="L818" t="s">
        <v>285</v>
      </c>
      <c r="M818" t="s">
        <v>286</v>
      </c>
      <c r="N818" t="s">
        <v>729</v>
      </c>
      <c r="O818">
        <v>8.8609999999999994E-2</v>
      </c>
      <c r="P818">
        <v>9.9540000000000003E-2</v>
      </c>
    </row>
    <row r="819" spans="1:16">
      <c r="A819">
        <v>770096</v>
      </c>
      <c r="B819" t="s">
        <v>1540</v>
      </c>
      <c r="C819">
        <v>2.1250000000000002E-2</v>
      </c>
      <c r="D819">
        <v>2.9729999999999999E-2</v>
      </c>
      <c r="E819">
        <v>3.6339999999999997E-2</v>
      </c>
      <c r="F819">
        <v>3.9669999999999997E-2</v>
      </c>
      <c r="G819">
        <v>4.5990000000000003E-2</v>
      </c>
      <c r="H819">
        <v>5.6489999999999999E-2</v>
      </c>
      <c r="I819">
        <v>6.7089999999999997E-2</v>
      </c>
      <c r="J819">
        <v>7.7799999999999994E-2</v>
      </c>
      <c r="K819" t="s">
        <v>2148</v>
      </c>
      <c r="L819" t="s">
        <v>285</v>
      </c>
      <c r="M819" t="s">
        <v>286</v>
      </c>
      <c r="N819" t="s">
        <v>731</v>
      </c>
      <c r="O819">
        <v>8.8609999999999994E-2</v>
      </c>
      <c r="P819">
        <v>9.9540000000000003E-2</v>
      </c>
    </row>
    <row r="820" spans="1:16">
      <c r="A820">
        <v>770097</v>
      </c>
      <c r="B820" t="s">
        <v>1541</v>
      </c>
      <c r="C820">
        <v>2.1250000000000002E-2</v>
      </c>
      <c r="D820">
        <v>2.9729999999999999E-2</v>
      </c>
      <c r="E820">
        <v>3.6339999999999997E-2</v>
      </c>
      <c r="F820">
        <v>3.9669999999999997E-2</v>
      </c>
      <c r="G820">
        <v>4.5990000000000003E-2</v>
      </c>
      <c r="H820">
        <v>5.6489999999999999E-2</v>
      </c>
      <c r="I820">
        <v>6.7089999999999997E-2</v>
      </c>
      <c r="J820">
        <v>7.7799999999999994E-2</v>
      </c>
      <c r="K820" t="s">
        <v>2149</v>
      </c>
      <c r="L820" t="s">
        <v>285</v>
      </c>
      <c r="M820" t="s">
        <v>286</v>
      </c>
      <c r="N820" t="s">
        <v>733</v>
      </c>
      <c r="O820">
        <v>8.8609999999999994E-2</v>
      </c>
      <c r="P820">
        <v>9.9540000000000003E-2</v>
      </c>
    </row>
    <row r="821" spans="1:16">
      <c r="A821">
        <v>770098</v>
      </c>
      <c r="B821" t="s">
        <v>1542</v>
      </c>
      <c r="C821">
        <v>2.1250000000000002E-2</v>
      </c>
      <c r="D821">
        <v>2.9729999999999999E-2</v>
      </c>
      <c r="E821">
        <v>3.6339999999999997E-2</v>
      </c>
      <c r="F821">
        <v>3.9669999999999997E-2</v>
      </c>
      <c r="G821">
        <v>4.5990000000000003E-2</v>
      </c>
      <c r="H821">
        <v>5.6489999999999999E-2</v>
      </c>
      <c r="I821">
        <v>6.7089999999999997E-2</v>
      </c>
      <c r="J821">
        <v>7.7799999999999994E-2</v>
      </c>
      <c r="K821" t="s">
        <v>2150</v>
      </c>
      <c r="L821" t="s">
        <v>285</v>
      </c>
      <c r="M821" t="s">
        <v>286</v>
      </c>
      <c r="N821" t="s">
        <v>735</v>
      </c>
      <c r="O821">
        <v>8.8609999999999994E-2</v>
      </c>
      <c r="P821">
        <v>9.9540000000000003E-2</v>
      </c>
    </row>
    <row r="822" spans="1:16">
      <c r="A822">
        <v>770099</v>
      </c>
      <c r="B822" t="s">
        <v>1543</v>
      </c>
      <c r="C822">
        <v>2.1250000000000002E-2</v>
      </c>
      <c r="D822">
        <v>2.9729999999999999E-2</v>
      </c>
      <c r="E822">
        <v>3.6339999999999997E-2</v>
      </c>
      <c r="F822">
        <v>3.9669999999999997E-2</v>
      </c>
      <c r="G822">
        <v>4.5990000000000003E-2</v>
      </c>
      <c r="H822">
        <v>5.6489999999999999E-2</v>
      </c>
      <c r="I822">
        <v>6.7089999999999997E-2</v>
      </c>
      <c r="J822">
        <v>7.7799999999999994E-2</v>
      </c>
      <c r="K822" t="s">
        <v>2151</v>
      </c>
      <c r="L822" t="s">
        <v>285</v>
      </c>
      <c r="M822" t="s">
        <v>286</v>
      </c>
      <c r="N822" t="s">
        <v>737</v>
      </c>
      <c r="O822">
        <v>8.8609999999999994E-2</v>
      </c>
      <c r="P822">
        <v>9.9540000000000003E-2</v>
      </c>
    </row>
    <row r="823" spans="1:16">
      <c r="A823">
        <v>770100</v>
      </c>
      <c r="B823" t="s">
        <v>1544</v>
      </c>
      <c r="C823">
        <v>2.1250000000000002E-2</v>
      </c>
      <c r="D823">
        <v>2.9729999999999999E-2</v>
      </c>
      <c r="E823">
        <v>3.6339999999999997E-2</v>
      </c>
      <c r="F823">
        <v>3.9669999999999997E-2</v>
      </c>
      <c r="G823">
        <v>4.5990000000000003E-2</v>
      </c>
      <c r="H823">
        <v>5.6489999999999999E-2</v>
      </c>
      <c r="I823">
        <v>6.7089999999999997E-2</v>
      </c>
      <c r="J823">
        <v>7.7799999999999994E-2</v>
      </c>
      <c r="K823" t="s">
        <v>2152</v>
      </c>
      <c r="L823" t="s">
        <v>285</v>
      </c>
      <c r="M823" t="s">
        <v>286</v>
      </c>
      <c r="N823" t="s">
        <v>739</v>
      </c>
      <c r="O823">
        <v>8.8609999999999994E-2</v>
      </c>
      <c r="P823">
        <v>9.9540000000000003E-2</v>
      </c>
    </row>
    <row r="824" spans="1:16">
      <c r="A824">
        <v>770101</v>
      </c>
      <c r="B824" t="s">
        <v>1545</v>
      </c>
      <c r="C824">
        <v>2.1250000000000002E-2</v>
      </c>
      <c r="D824">
        <v>2.9729999999999999E-2</v>
      </c>
      <c r="E824">
        <v>3.6339999999999997E-2</v>
      </c>
      <c r="F824">
        <v>3.9669999999999997E-2</v>
      </c>
      <c r="G824">
        <v>4.5990000000000003E-2</v>
      </c>
      <c r="H824">
        <v>5.6489999999999999E-2</v>
      </c>
      <c r="I824">
        <v>6.7089999999999997E-2</v>
      </c>
      <c r="J824">
        <v>7.7799999999999994E-2</v>
      </c>
      <c r="K824" t="s">
        <v>2153</v>
      </c>
      <c r="L824" t="s">
        <v>285</v>
      </c>
      <c r="M824" t="s">
        <v>286</v>
      </c>
      <c r="N824" t="s">
        <v>741</v>
      </c>
      <c r="O824">
        <v>8.8609999999999994E-2</v>
      </c>
      <c r="P824">
        <v>9.9540000000000003E-2</v>
      </c>
    </row>
    <row r="825" spans="1:16">
      <c r="A825">
        <v>770102</v>
      </c>
      <c r="B825" t="s">
        <v>1546</v>
      </c>
      <c r="C825">
        <v>2.1250000000000002E-2</v>
      </c>
      <c r="D825">
        <v>2.9729999999999999E-2</v>
      </c>
      <c r="E825">
        <v>3.6339999999999997E-2</v>
      </c>
      <c r="F825">
        <v>3.9669999999999997E-2</v>
      </c>
      <c r="G825">
        <v>4.5990000000000003E-2</v>
      </c>
      <c r="H825">
        <v>5.6489999999999999E-2</v>
      </c>
      <c r="I825">
        <v>6.7089999999999997E-2</v>
      </c>
      <c r="J825">
        <v>7.7799999999999994E-2</v>
      </c>
      <c r="K825" t="s">
        <v>2154</v>
      </c>
      <c r="L825" t="s">
        <v>285</v>
      </c>
      <c r="M825" t="s">
        <v>286</v>
      </c>
      <c r="N825" t="s">
        <v>743</v>
      </c>
      <c r="O825">
        <v>8.8609999999999994E-2</v>
      </c>
      <c r="P825">
        <v>9.9540000000000003E-2</v>
      </c>
    </row>
    <row r="826" spans="1:16">
      <c r="A826">
        <v>770103</v>
      </c>
      <c r="B826" t="s">
        <v>1547</v>
      </c>
      <c r="C826">
        <v>2.1250000000000002E-2</v>
      </c>
      <c r="D826">
        <v>2.9729999999999999E-2</v>
      </c>
      <c r="E826">
        <v>3.6339999999999997E-2</v>
      </c>
      <c r="F826">
        <v>3.9669999999999997E-2</v>
      </c>
      <c r="G826">
        <v>4.5990000000000003E-2</v>
      </c>
      <c r="H826">
        <v>5.6489999999999999E-2</v>
      </c>
      <c r="I826">
        <v>6.7089999999999997E-2</v>
      </c>
      <c r="J826">
        <v>7.7799999999999994E-2</v>
      </c>
      <c r="K826" t="s">
        <v>2155</v>
      </c>
      <c r="L826" t="s">
        <v>285</v>
      </c>
      <c r="M826" t="s">
        <v>286</v>
      </c>
      <c r="N826" t="s">
        <v>745</v>
      </c>
      <c r="O826">
        <v>8.8609999999999994E-2</v>
      </c>
      <c r="P826">
        <v>9.9540000000000003E-2</v>
      </c>
    </row>
    <row r="827" spans="1:16">
      <c r="A827">
        <v>770104</v>
      </c>
      <c r="B827" t="s">
        <v>1548</v>
      </c>
      <c r="C827">
        <v>2.1250000000000002E-2</v>
      </c>
      <c r="D827">
        <v>2.9729999999999999E-2</v>
      </c>
      <c r="E827">
        <v>3.6339999999999997E-2</v>
      </c>
      <c r="F827">
        <v>3.9669999999999997E-2</v>
      </c>
      <c r="G827">
        <v>4.5990000000000003E-2</v>
      </c>
      <c r="H827">
        <v>5.6489999999999999E-2</v>
      </c>
      <c r="I827">
        <v>6.7089999999999997E-2</v>
      </c>
      <c r="J827">
        <v>7.7799999999999994E-2</v>
      </c>
      <c r="K827" t="s">
        <v>2156</v>
      </c>
      <c r="L827" t="s">
        <v>285</v>
      </c>
      <c r="M827" t="s">
        <v>286</v>
      </c>
      <c r="N827" t="s">
        <v>747</v>
      </c>
      <c r="O827">
        <v>8.8609999999999994E-2</v>
      </c>
      <c r="P827">
        <v>9.9540000000000003E-2</v>
      </c>
    </row>
    <row r="828" spans="1:16">
      <c r="A828">
        <v>770105</v>
      </c>
      <c r="B828" t="s">
        <v>1549</v>
      </c>
      <c r="C828">
        <v>2.1250000000000002E-2</v>
      </c>
      <c r="D828">
        <v>2.9729999999999999E-2</v>
      </c>
      <c r="E828">
        <v>3.6339999999999997E-2</v>
      </c>
      <c r="F828">
        <v>3.9669999999999997E-2</v>
      </c>
      <c r="G828">
        <v>4.5990000000000003E-2</v>
      </c>
      <c r="H828">
        <v>5.6489999999999999E-2</v>
      </c>
      <c r="I828">
        <v>6.7089999999999997E-2</v>
      </c>
      <c r="J828">
        <v>7.7799999999999994E-2</v>
      </c>
      <c r="K828" t="s">
        <v>2157</v>
      </c>
      <c r="L828" t="s">
        <v>285</v>
      </c>
      <c r="M828" t="s">
        <v>286</v>
      </c>
      <c r="N828" t="s">
        <v>749</v>
      </c>
      <c r="O828">
        <v>8.8609999999999994E-2</v>
      </c>
      <c r="P828">
        <v>9.9540000000000003E-2</v>
      </c>
    </row>
    <row r="829" spans="1:16">
      <c r="A829">
        <v>770106</v>
      </c>
      <c r="B829" t="s">
        <v>1550</v>
      </c>
      <c r="C829">
        <v>2.1250000000000002E-2</v>
      </c>
      <c r="D829">
        <v>2.9729999999999999E-2</v>
      </c>
      <c r="E829">
        <v>3.6339999999999997E-2</v>
      </c>
      <c r="F829">
        <v>3.9669999999999997E-2</v>
      </c>
      <c r="G829">
        <v>4.5990000000000003E-2</v>
      </c>
      <c r="H829">
        <v>5.6489999999999999E-2</v>
      </c>
      <c r="I829">
        <v>6.7089999999999997E-2</v>
      </c>
      <c r="J829">
        <v>7.7799999999999994E-2</v>
      </c>
      <c r="K829" t="s">
        <v>2158</v>
      </c>
      <c r="L829" t="s">
        <v>285</v>
      </c>
      <c r="M829" t="s">
        <v>286</v>
      </c>
      <c r="N829" t="s">
        <v>751</v>
      </c>
      <c r="O829">
        <v>8.8609999999999994E-2</v>
      </c>
      <c r="P829">
        <v>9.9540000000000003E-2</v>
      </c>
    </row>
    <row r="830" spans="1:16">
      <c r="A830">
        <v>770107</v>
      </c>
      <c r="B830" t="s">
        <v>1551</v>
      </c>
      <c r="C830">
        <v>2.1250000000000002E-2</v>
      </c>
      <c r="D830">
        <v>2.9729999999999999E-2</v>
      </c>
      <c r="E830">
        <v>3.6339999999999997E-2</v>
      </c>
      <c r="F830">
        <v>3.9669999999999997E-2</v>
      </c>
      <c r="G830">
        <v>4.5990000000000003E-2</v>
      </c>
      <c r="H830">
        <v>5.6489999999999999E-2</v>
      </c>
      <c r="I830">
        <v>6.7089999999999997E-2</v>
      </c>
      <c r="J830">
        <v>7.7799999999999994E-2</v>
      </c>
      <c r="K830" t="s">
        <v>2159</v>
      </c>
      <c r="L830" t="s">
        <v>285</v>
      </c>
      <c r="M830" t="s">
        <v>286</v>
      </c>
      <c r="N830" t="s">
        <v>753</v>
      </c>
      <c r="O830">
        <v>8.8609999999999994E-2</v>
      </c>
      <c r="P830">
        <v>9.9540000000000003E-2</v>
      </c>
    </row>
    <row r="831" spans="1:16">
      <c r="A831">
        <v>770108</v>
      </c>
      <c r="B831" t="s">
        <v>1552</v>
      </c>
      <c r="C831">
        <v>2.1250000000000002E-2</v>
      </c>
      <c r="D831">
        <v>2.9729999999999999E-2</v>
      </c>
      <c r="E831">
        <v>3.6339999999999997E-2</v>
      </c>
      <c r="F831">
        <v>3.9669999999999997E-2</v>
      </c>
      <c r="G831">
        <v>4.5990000000000003E-2</v>
      </c>
      <c r="H831">
        <v>5.6489999999999999E-2</v>
      </c>
      <c r="I831">
        <v>6.7089999999999997E-2</v>
      </c>
      <c r="J831">
        <v>7.7799999999999994E-2</v>
      </c>
      <c r="K831" t="s">
        <v>2160</v>
      </c>
      <c r="L831" t="s">
        <v>285</v>
      </c>
      <c r="M831" t="s">
        <v>286</v>
      </c>
      <c r="N831" t="s">
        <v>755</v>
      </c>
      <c r="O831">
        <v>8.8609999999999994E-2</v>
      </c>
      <c r="P831">
        <v>9.9540000000000003E-2</v>
      </c>
    </row>
    <row r="832" spans="1:16">
      <c r="A832">
        <v>770109</v>
      </c>
      <c r="B832" t="s">
        <v>1553</v>
      </c>
      <c r="C832">
        <v>2.1250000000000002E-2</v>
      </c>
      <c r="D832">
        <v>2.9729999999999999E-2</v>
      </c>
      <c r="E832">
        <v>3.6339999999999997E-2</v>
      </c>
      <c r="F832">
        <v>3.9669999999999997E-2</v>
      </c>
      <c r="G832">
        <v>4.5990000000000003E-2</v>
      </c>
      <c r="H832">
        <v>5.6489999999999999E-2</v>
      </c>
      <c r="I832">
        <v>6.7089999999999997E-2</v>
      </c>
      <c r="J832">
        <v>7.7799999999999994E-2</v>
      </c>
      <c r="K832" t="s">
        <v>2161</v>
      </c>
      <c r="L832" t="s">
        <v>285</v>
      </c>
      <c r="M832" t="s">
        <v>286</v>
      </c>
      <c r="N832" t="s">
        <v>757</v>
      </c>
      <c r="O832">
        <v>8.8609999999999994E-2</v>
      </c>
      <c r="P832">
        <v>9.9540000000000003E-2</v>
      </c>
    </row>
    <row r="833" spans="1:16">
      <c r="A833">
        <v>770110</v>
      </c>
      <c r="B833" t="s">
        <v>1554</v>
      </c>
      <c r="C833">
        <v>2.1250000000000002E-2</v>
      </c>
      <c r="D833">
        <v>2.9729999999999999E-2</v>
      </c>
      <c r="E833">
        <v>3.6339999999999997E-2</v>
      </c>
      <c r="F833">
        <v>3.9669999999999997E-2</v>
      </c>
      <c r="G833">
        <v>4.5990000000000003E-2</v>
      </c>
      <c r="H833">
        <v>5.6489999999999999E-2</v>
      </c>
      <c r="I833">
        <v>6.7089999999999997E-2</v>
      </c>
      <c r="J833">
        <v>7.7799999999999994E-2</v>
      </c>
      <c r="K833" t="s">
        <v>2162</v>
      </c>
      <c r="L833" t="s">
        <v>285</v>
      </c>
      <c r="M833" t="s">
        <v>286</v>
      </c>
      <c r="N833" t="s">
        <v>759</v>
      </c>
      <c r="O833">
        <v>8.8609999999999994E-2</v>
      </c>
      <c r="P833">
        <v>9.9540000000000003E-2</v>
      </c>
    </row>
    <row r="834" spans="1:16">
      <c r="A834">
        <v>770111</v>
      </c>
      <c r="B834" t="s">
        <v>1555</v>
      </c>
      <c r="C834">
        <v>2.1250000000000002E-2</v>
      </c>
      <c r="D834">
        <v>2.9729999999999999E-2</v>
      </c>
      <c r="E834">
        <v>3.6339999999999997E-2</v>
      </c>
      <c r="F834">
        <v>3.9669999999999997E-2</v>
      </c>
      <c r="G834">
        <v>4.5990000000000003E-2</v>
      </c>
      <c r="H834">
        <v>5.6489999999999999E-2</v>
      </c>
      <c r="I834">
        <v>6.7089999999999997E-2</v>
      </c>
      <c r="J834">
        <v>7.7799999999999994E-2</v>
      </c>
      <c r="K834" t="s">
        <v>2163</v>
      </c>
      <c r="L834" t="s">
        <v>285</v>
      </c>
      <c r="M834" t="s">
        <v>286</v>
      </c>
      <c r="N834" t="s">
        <v>761</v>
      </c>
      <c r="O834">
        <v>8.8609999999999994E-2</v>
      </c>
      <c r="P834">
        <v>9.9540000000000003E-2</v>
      </c>
    </row>
    <row r="835" spans="1:16">
      <c r="A835">
        <v>770112</v>
      </c>
      <c r="B835" t="s">
        <v>1556</v>
      </c>
      <c r="C835">
        <v>2.1250000000000002E-2</v>
      </c>
      <c r="D835">
        <v>2.9729999999999999E-2</v>
      </c>
      <c r="E835">
        <v>3.6339999999999997E-2</v>
      </c>
      <c r="F835">
        <v>3.9669999999999997E-2</v>
      </c>
      <c r="G835">
        <v>4.5990000000000003E-2</v>
      </c>
      <c r="H835">
        <v>5.6489999999999999E-2</v>
      </c>
      <c r="I835">
        <v>6.7089999999999997E-2</v>
      </c>
      <c r="J835">
        <v>7.7799999999999994E-2</v>
      </c>
      <c r="K835" t="s">
        <v>2164</v>
      </c>
      <c r="L835" t="s">
        <v>285</v>
      </c>
      <c r="M835" t="s">
        <v>286</v>
      </c>
      <c r="N835" t="s">
        <v>763</v>
      </c>
      <c r="O835">
        <v>8.8609999999999994E-2</v>
      </c>
      <c r="P835">
        <v>9.9540000000000003E-2</v>
      </c>
    </row>
    <row r="836" spans="1:16">
      <c r="A836">
        <v>770113</v>
      </c>
      <c r="B836" t="s">
        <v>1557</v>
      </c>
      <c r="C836">
        <v>2.1250000000000002E-2</v>
      </c>
      <c r="D836">
        <v>2.9729999999999999E-2</v>
      </c>
      <c r="E836">
        <v>3.6339999999999997E-2</v>
      </c>
      <c r="F836">
        <v>3.9669999999999997E-2</v>
      </c>
      <c r="G836">
        <v>4.5990000000000003E-2</v>
      </c>
      <c r="H836">
        <v>5.6489999999999999E-2</v>
      </c>
      <c r="I836">
        <v>6.7089999999999997E-2</v>
      </c>
      <c r="J836">
        <v>7.7799999999999994E-2</v>
      </c>
      <c r="K836" t="s">
        <v>2165</v>
      </c>
      <c r="L836" t="s">
        <v>285</v>
      </c>
      <c r="M836" t="s">
        <v>286</v>
      </c>
      <c r="N836" t="s">
        <v>765</v>
      </c>
      <c r="O836">
        <v>8.8609999999999994E-2</v>
      </c>
      <c r="P836">
        <v>9.9540000000000003E-2</v>
      </c>
    </row>
    <row r="837" spans="1:16">
      <c r="A837">
        <v>770114</v>
      </c>
      <c r="B837" t="s">
        <v>1558</v>
      </c>
      <c r="C837">
        <v>2.1250000000000002E-2</v>
      </c>
      <c r="D837">
        <v>2.9729999999999999E-2</v>
      </c>
      <c r="E837">
        <v>3.6339999999999997E-2</v>
      </c>
      <c r="F837">
        <v>3.9669999999999997E-2</v>
      </c>
      <c r="G837">
        <v>4.5990000000000003E-2</v>
      </c>
      <c r="H837">
        <v>5.6489999999999999E-2</v>
      </c>
      <c r="I837">
        <v>6.7089999999999997E-2</v>
      </c>
      <c r="J837">
        <v>7.7799999999999994E-2</v>
      </c>
      <c r="K837" t="s">
        <v>2166</v>
      </c>
      <c r="L837" t="s">
        <v>285</v>
      </c>
      <c r="M837" t="s">
        <v>286</v>
      </c>
      <c r="N837" t="s">
        <v>767</v>
      </c>
      <c r="O837">
        <v>8.8609999999999994E-2</v>
      </c>
      <c r="P837">
        <v>9.9540000000000003E-2</v>
      </c>
    </row>
    <row r="838" spans="1:16">
      <c r="A838">
        <v>770115</v>
      </c>
      <c r="B838" t="s">
        <v>1559</v>
      </c>
      <c r="C838">
        <v>2.1250000000000002E-2</v>
      </c>
      <c r="D838">
        <v>2.9729999999999999E-2</v>
      </c>
      <c r="E838">
        <v>3.6339999999999997E-2</v>
      </c>
      <c r="F838">
        <v>3.9669999999999997E-2</v>
      </c>
      <c r="G838">
        <v>4.5990000000000003E-2</v>
      </c>
      <c r="H838">
        <v>5.6489999999999999E-2</v>
      </c>
      <c r="I838">
        <v>6.7089999999999997E-2</v>
      </c>
      <c r="J838">
        <v>7.7799999999999994E-2</v>
      </c>
      <c r="K838" t="s">
        <v>2167</v>
      </c>
      <c r="L838" t="s">
        <v>285</v>
      </c>
      <c r="M838" t="s">
        <v>286</v>
      </c>
      <c r="N838" t="s">
        <v>769</v>
      </c>
      <c r="O838">
        <v>8.8609999999999994E-2</v>
      </c>
      <c r="P838">
        <v>9.9540000000000003E-2</v>
      </c>
    </row>
    <row r="839" spans="1:16">
      <c r="A839">
        <v>770116</v>
      </c>
      <c r="B839" t="s">
        <v>1560</v>
      </c>
      <c r="C839">
        <v>2.1250000000000002E-2</v>
      </c>
      <c r="D839">
        <v>2.9729999999999999E-2</v>
      </c>
      <c r="E839">
        <v>3.6339999999999997E-2</v>
      </c>
      <c r="F839">
        <v>3.9669999999999997E-2</v>
      </c>
      <c r="G839">
        <v>4.5990000000000003E-2</v>
      </c>
      <c r="H839">
        <v>5.6489999999999999E-2</v>
      </c>
      <c r="I839">
        <v>6.7089999999999997E-2</v>
      </c>
      <c r="J839">
        <v>7.7799999999999994E-2</v>
      </c>
      <c r="K839" t="s">
        <v>2168</v>
      </c>
      <c r="L839" t="s">
        <v>285</v>
      </c>
      <c r="M839" t="s">
        <v>286</v>
      </c>
      <c r="N839" t="s">
        <v>771</v>
      </c>
      <c r="O839">
        <v>8.8609999999999994E-2</v>
      </c>
      <c r="P839">
        <v>9.9540000000000003E-2</v>
      </c>
    </row>
    <row r="840" spans="1:16">
      <c r="A840">
        <v>770117</v>
      </c>
      <c r="B840" t="s">
        <v>1561</v>
      </c>
      <c r="C840">
        <v>2.1250000000000002E-2</v>
      </c>
      <c r="D840">
        <v>2.9729999999999999E-2</v>
      </c>
      <c r="E840">
        <v>3.6339999999999997E-2</v>
      </c>
      <c r="F840">
        <v>3.9669999999999997E-2</v>
      </c>
      <c r="G840">
        <v>4.5990000000000003E-2</v>
      </c>
      <c r="H840">
        <v>5.6489999999999999E-2</v>
      </c>
      <c r="I840">
        <v>6.7089999999999997E-2</v>
      </c>
      <c r="J840">
        <v>7.7799999999999994E-2</v>
      </c>
      <c r="K840" t="s">
        <v>2169</v>
      </c>
      <c r="L840" t="s">
        <v>285</v>
      </c>
      <c r="M840" t="s">
        <v>286</v>
      </c>
      <c r="N840" t="s">
        <v>773</v>
      </c>
      <c r="O840">
        <v>8.8609999999999994E-2</v>
      </c>
      <c r="P840">
        <v>9.9540000000000003E-2</v>
      </c>
    </row>
    <row r="841" spans="1:16">
      <c r="A841">
        <v>770118</v>
      </c>
      <c r="B841" t="s">
        <v>1562</v>
      </c>
      <c r="C841">
        <v>2.1250000000000002E-2</v>
      </c>
      <c r="D841">
        <v>2.9729999999999999E-2</v>
      </c>
      <c r="E841">
        <v>3.6339999999999997E-2</v>
      </c>
      <c r="F841">
        <v>3.9669999999999997E-2</v>
      </c>
      <c r="G841">
        <v>4.5990000000000003E-2</v>
      </c>
      <c r="H841">
        <v>5.6489999999999999E-2</v>
      </c>
      <c r="I841">
        <v>6.7089999999999997E-2</v>
      </c>
      <c r="J841">
        <v>7.7799999999999994E-2</v>
      </c>
      <c r="K841" t="s">
        <v>2170</v>
      </c>
      <c r="L841" t="s">
        <v>285</v>
      </c>
      <c r="M841" t="s">
        <v>286</v>
      </c>
      <c r="N841" t="s">
        <v>775</v>
      </c>
      <c r="O841">
        <v>8.8609999999999994E-2</v>
      </c>
      <c r="P841">
        <v>9.9540000000000003E-2</v>
      </c>
    </row>
    <row r="842" spans="1:16">
      <c r="A842">
        <v>770119</v>
      </c>
      <c r="B842" t="s">
        <v>1563</v>
      </c>
      <c r="C842">
        <v>2.1250000000000002E-2</v>
      </c>
      <c r="D842">
        <v>2.9729999999999999E-2</v>
      </c>
      <c r="E842">
        <v>3.6339999999999997E-2</v>
      </c>
      <c r="F842">
        <v>3.9669999999999997E-2</v>
      </c>
      <c r="G842">
        <v>4.5990000000000003E-2</v>
      </c>
      <c r="H842">
        <v>5.6489999999999999E-2</v>
      </c>
      <c r="I842">
        <v>6.7089999999999997E-2</v>
      </c>
      <c r="J842">
        <v>7.7799999999999994E-2</v>
      </c>
      <c r="K842" t="s">
        <v>2171</v>
      </c>
      <c r="L842" t="s">
        <v>285</v>
      </c>
      <c r="M842" t="s">
        <v>286</v>
      </c>
      <c r="N842" t="s">
        <v>777</v>
      </c>
      <c r="O842">
        <v>8.8609999999999994E-2</v>
      </c>
      <c r="P842">
        <v>9.9540000000000003E-2</v>
      </c>
    </row>
    <row r="843" spans="1:16">
      <c r="A843">
        <v>769700</v>
      </c>
      <c r="B843" t="s">
        <v>1564</v>
      </c>
      <c r="C843">
        <v>2.5659999999999999E-2</v>
      </c>
      <c r="D843">
        <v>2.5659999999999999E-2</v>
      </c>
      <c r="E843">
        <v>2.7300000000000001E-2</v>
      </c>
      <c r="F843">
        <v>2.9770000000000001E-2</v>
      </c>
      <c r="G843">
        <v>3.3070000000000002E-2</v>
      </c>
      <c r="H843">
        <v>3.7199999999999997E-2</v>
      </c>
      <c r="I843">
        <v>4.1349999999999998E-2</v>
      </c>
      <c r="J843">
        <v>4.5510000000000002E-2</v>
      </c>
      <c r="K843" t="s">
        <v>2172</v>
      </c>
      <c r="L843" t="s">
        <v>285</v>
      </c>
      <c r="M843" t="s">
        <v>9</v>
      </c>
      <c r="N843" t="s">
        <v>657</v>
      </c>
      <c r="O843">
        <v>4.9689999999999998E-2</v>
      </c>
      <c r="P843">
        <v>5.389E-2</v>
      </c>
    </row>
    <row r="844" spans="1:16">
      <c r="A844">
        <v>769701</v>
      </c>
      <c r="B844" t="s">
        <v>1565</v>
      </c>
      <c r="C844">
        <v>2.5659999999999999E-2</v>
      </c>
      <c r="D844">
        <v>2.5659999999999999E-2</v>
      </c>
      <c r="E844">
        <v>2.7300000000000001E-2</v>
      </c>
      <c r="F844">
        <v>2.9770000000000001E-2</v>
      </c>
      <c r="G844">
        <v>3.3070000000000002E-2</v>
      </c>
      <c r="H844">
        <v>3.7199999999999997E-2</v>
      </c>
      <c r="I844">
        <v>4.1349999999999998E-2</v>
      </c>
      <c r="J844">
        <v>4.5510000000000002E-2</v>
      </c>
      <c r="K844" t="s">
        <v>2173</v>
      </c>
      <c r="L844" t="s">
        <v>285</v>
      </c>
      <c r="M844" t="s">
        <v>9</v>
      </c>
      <c r="N844" t="s">
        <v>659</v>
      </c>
      <c r="O844">
        <v>4.9689999999999998E-2</v>
      </c>
      <c r="P844">
        <v>5.389E-2</v>
      </c>
    </row>
    <row r="845" spans="1:16">
      <c r="A845">
        <v>769702</v>
      </c>
      <c r="B845" t="s">
        <v>1566</v>
      </c>
      <c r="C845">
        <v>2.5659999999999999E-2</v>
      </c>
      <c r="D845">
        <v>2.5659999999999999E-2</v>
      </c>
      <c r="E845">
        <v>2.7300000000000001E-2</v>
      </c>
      <c r="F845">
        <v>2.9770000000000001E-2</v>
      </c>
      <c r="G845">
        <v>3.3070000000000002E-2</v>
      </c>
      <c r="H845">
        <v>3.7199999999999997E-2</v>
      </c>
      <c r="I845">
        <v>4.1349999999999998E-2</v>
      </c>
      <c r="J845">
        <v>4.5510000000000002E-2</v>
      </c>
      <c r="K845" t="s">
        <v>2174</v>
      </c>
      <c r="L845" t="s">
        <v>285</v>
      </c>
      <c r="M845" t="s">
        <v>9</v>
      </c>
      <c r="N845" t="s">
        <v>661</v>
      </c>
      <c r="O845">
        <v>4.9689999999999998E-2</v>
      </c>
      <c r="P845">
        <v>5.389E-2</v>
      </c>
    </row>
    <row r="846" spans="1:16">
      <c r="A846">
        <v>769703</v>
      </c>
      <c r="B846" t="s">
        <v>1567</v>
      </c>
      <c r="C846">
        <v>2.5659999999999999E-2</v>
      </c>
      <c r="D846">
        <v>2.5659999999999999E-2</v>
      </c>
      <c r="E846">
        <v>2.7300000000000001E-2</v>
      </c>
      <c r="F846">
        <v>2.9770000000000001E-2</v>
      </c>
      <c r="G846">
        <v>3.3070000000000002E-2</v>
      </c>
      <c r="H846">
        <v>3.7199999999999997E-2</v>
      </c>
      <c r="I846">
        <v>4.1349999999999998E-2</v>
      </c>
      <c r="J846">
        <v>4.5510000000000002E-2</v>
      </c>
      <c r="K846" t="s">
        <v>2175</v>
      </c>
      <c r="L846" t="s">
        <v>285</v>
      </c>
      <c r="M846" t="s">
        <v>9</v>
      </c>
      <c r="N846" t="s">
        <v>663</v>
      </c>
      <c r="O846">
        <v>4.9689999999999998E-2</v>
      </c>
      <c r="P846">
        <v>5.389E-2</v>
      </c>
    </row>
    <row r="847" spans="1:16">
      <c r="A847">
        <v>769704</v>
      </c>
      <c r="B847" t="s">
        <v>1568</v>
      </c>
      <c r="C847">
        <v>2.5659999999999999E-2</v>
      </c>
      <c r="D847">
        <v>2.5659999999999999E-2</v>
      </c>
      <c r="E847">
        <v>2.7300000000000001E-2</v>
      </c>
      <c r="F847">
        <v>2.9770000000000001E-2</v>
      </c>
      <c r="G847">
        <v>3.3070000000000002E-2</v>
      </c>
      <c r="H847">
        <v>3.7199999999999997E-2</v>
      </c>
      <c r="I847">
        <v>4.1349999999999998E-2</v>
      </c>
      <c r="J847">
        <v>4.5510000000000002E-2</v>
      </c>
      <c r="K847" t="s">
        <v>2176</v>
      </c>
      <c r="L847" t="s">
        <v>285</v>
      </c>
      <c r="M847" t="s">
        <v>9</v>
      </c>
      <c r="N847" t="s">
        <v>665</v>
      </c>
      <c r="O847">
        <v>4.9689999999999998E-2</v>
      </c>
      <c r="P847">
        <v>5.389E-2</v>
      </c>
    </row>
    <row r="848" spans="1:16">
      <c r="A848">
        <v>769705</v>
      </c>
      <c r="B848" t="s">
        <v>1569</v>
      </c>
      <c r="C848">
        <v>2.5659999999999999E-2</v>
      </c>
      <c r="D848">
        <v>2.5659999999999999E-2</v>
      </c>
      <c r="E848">
        <v>2.7300000000000001E-2</v>
      </c>
      <c r="F848">
        <v>2.9770000000000001E-2</v>
      </c>
      <c r="G848">
        <v>3.3070000000000002E-2</v>
      </c>
      <c r="H848">
        <v>3.7199999999999997E-2</v>
      </c>
      <c r="I848">
        <v>4.1349999999999998E-2</v>
      </c>
      <c r="J848">
        <v>4.5510000000000002E-2</v>
      </c>
      <c r="K848" t="s">
        <v>2177</v>
      </c>
      <c r="L848" t="s">
        <v>285</v>
      </c>
      <c r="M848" t="s">
        <v>9</v>
      </c>
      <c r="N848" t="s">
        <v>667</v>
      </c>
      <c r="O848">
        <v>4.9689999999999998E-2</v>
      </c>
      <c r="P848">
        <v>5.389E-2</v>
      </c>
    </row>
    <row r="849" spans="1:16">
      <c r="A849">
        <v>769706</v>
      </c>
      <c r="B849" t="s">
        <v>1570</v>
      </c>
      <c r="C849">
        <v>2.5659999999999999E-2</v>
      </c>
      <c r="D849">
        <v>2.5659999999999999E-2</v>
      </c>
      <c r="E849">
        <v>2.7300000000000001E-2</v>
      </c>
      <c r="F849">
        <v>2.9770000000000001E-2</v>
      </c>
      <c r="G849">
        <v>3.3070000000000002E-2</v>
      </c>
      <c r="H849">
        <v>3.7199999999999997E-2</v>
      </c>
      <c r="I849">
        <v>4.1349999999999998E-2</v>
      </c>
      <c r="J849">
        <v>4.5510000000000002E-2</v>
      </c>
      <c r="K849" t="s">
        <v>2178</v>
      </c>
      <c r="L849" t="s">
        <v>285</v>
      </c>
      <c r="M849" t="s">
        <v>9</v>
      </c>
      <c r="N849" t="s">
        <v>669</v>
      </c>
      <c r="O849">
        <v>4.9689999999999998E-2</v>
      </c>
      <c r="P849">
        <v>5.389E-2</v>
      </c>
    </row>
    <row r="850" spans="1:16">
      <c r="A850">
        <v>769707</v>
      </c>
      <c r="B850" t="s">
        <v>1571</v>
      </c>
      <c r="C850">
        <v>2.5659999999999999E-2</v>
      </c>
      <c r="D850">
        <v>2.5659999999999999E-2</v>
      </c>
      <c r="E850">
        <v>2.7300000000000001E-2</v>
      </c>
      <c r="F850">
        <v>2.9770000000000001E-2</v>
      </c>
      <c r="G850">
        <v>3.3070000000000002E-2</v>
      </c>
      <c r="H850">
        <v>3.7199999999999997E-2</v>
      </c>
      <c r="I850">
        <v>4.1349999999999998E-2</v>
      </c>
      <c r="J850">
        <v>4.5510000000000002E-2</v>
      </c>
      <c r="K850" t="s">
        <v>2179</v>
      </c>
      <c r="L850" t="s">
        <v>285</v>
      </c>
      <c r="M850" t="s">
        <v>9</v>
      </c>
      <c r="N850" t="s">
        <v>671</v>
      </c>
      <c r="O850">
        <v>4.9689999999999998E-2</v>
      </c>
      <c r="P850">
        <v>5.389E-2</v>
      </c>
    </row>
    <row r="851" spans="1:16">
      <c r="A851">
        <v>769708</v>
      </c>
      <c r="B851" t="s">
        <v>1572</v>
      </c>
      <c r="C851">
        <v>2.5659999999999999E-2</v>
      </c>
      <c r="D851">
        <v>2.5659999999999999E-2</v>
      </c>
      <c r="E851">
        <v>2.7300000000000001E-2</v>
      </c>
      <c r="F851">
        <v>2.9770000000000001E-2</v>
      </c>
      <c r="G851">
        <v>3.3070000000000002E-2</v>
      </c>
      <c r="H851">
        <v>3.7199999999999997E-2</v>
      </c>
      <c r="I851">
        <v>4.1349999999999998E-2</v>
      </c>
      <c r="J851">
        <v>4.5510000000000002E-2</v>
      </c>
      <c r="K851" t="s">
        <v>2180</v>
      </c>
      <c r="L851" t="s">
        <v>285</v>
      </c>
      <c r="M851" t="s">
        <v>9</v>
      </c>
      <c r="N851" t="s">
        <v>673</v>
      </c>
      <c r="O851">
        <v>4.9689999999999998E-2</v>
      </c>
      <c r="P851">
        <v>5.389E-2</v>
      </c>
    </row>
    <row r="852" spans="1:16">
      <c r="A852">
        <v>769709</v>
      </c>
      <c r="B852" t="s">
        <v>1573</v>
      </c>
      <c r="C852">
        <v>2.5659999999999999E-2</v>
      </c>
      <c r="D852">
        <v>2.5659999999999999E-2</v>
      </c>
      <c r="E852">
        <v>2.7300000000000001E-2</v>
      </c>
      <c r="F852">
        <v>2.9770000000000001E-2</v>
      </c>
      <c r="G852">
        <v>3.3070000000000002E-2</v>
      </c>
      <c r="H852">
        <v>3.7199999999999997E-2</v>
      </c>
      <c r="I852">
        <v>4.1349999999999998E-2</v>
      </c>
      <c r="J852">
        <v>4.5510000000000002E-2</v>
      </c>
      <c r="K852" t="s">
        <v>2181</v>
      </c>
      <c r="L852" t="s">
        <v>285</v>
      </c>
      <c r="M852" t="s">
        <v>9</v>
      </c>
      <c r="N852" t="s">
        <v>675</v>
      </c>
      <c r="O852">
        <v>4.9689999999999998E-2</v>
      </c>
      <c r="P852">
        <v>5.389E-2</v>
      </c>
    </row>
    <row r="853" spans="1:16">
      <c r="A853">
        <v>769710</v>
      </c>
      <c r="B853" t="s">
        <v>1574</v>
      </c>
      <c r="C853">
        <v>2.5659999999999999E-2</v>
      </c>
      <c r="D853">
        <v>2.5659999999999999E-2</v>
      </c>
      <c r="E853">
        <v>2.7300000000000001E-2</v>
      </c>
      <c r="F853">
        <v>2.9770000000000001E-2</v>
      </c>
      <c r="G853">
        <v>3.3070000000000002E-2</v>
      </c>
      <c r="H853">
        <v>3.7199999999999997E-2</v>
      </c>
      <c r="I853">
        <v>4.1349999999999998E-2</v>
      </c>
      <c r="J853">
        <v>4.5510000000000002E-2</v>
      </c>
      <c r="K853" t="s">
        <v>2182</v>
      </c>
      <c r="L853" t="s">
        <v>285</v>
      </c>
      <c r="M853" t="s">
        <v>9</v>
      </c>
      <c r="N853" t="s">
        <v>677</v>
      </c>
      <c r="O853">
        <v>4.9689999999999998E-2</v>
      </c>
      <c r="P853">
        <v>5.389E-2</v>
      </c>
    </row>
    <row r="854" spans="1:16">
      <c r="A854">
        <v>778874</v>
      </c>
      <c r="B854" t="s">
        <v>1575</v>
      </c>
      <c r="C854">
        <v>2.5659999999999999E-2</v>
      </c>
      <c r="D854">
        <v>2.5659999999999999E-2</v>
      </c>
      <c r="E854">
        <v>2.7300000000000001E-2</v>
      </c>
      <c r="F854">
        <v>2.9770000000000001E-2</v>
      </c>
      <c r="G854">
        <v>3.3070000000000002E-2</v>
      </c>
      <c r="H854">
        <v>3.7199999999999997E-2</v>
      </c>
      <c r="I854">
        <v>4.1349999999999998E-2</v>
      </c>
      <c r="J854">
        <v>4.5510000000000002E-2</v>
      </c>
      <c r="K854" t="s">
        <v>2183</v>
      </c>
      <c r="L854" t="s">
        <v>285</v>
      </c>
      <c r="M854" t="s">
        <v>9</v>
      </c>
      <c r="N854" t="s">
        <v>679</v>
      </c>
      <c r="O854">
        <v>4.9689999999999998E-2</v>
      </c>
      <c r="P854">
        <v>5.389E-2</v>
      </c>
    </row>
    <row r="855" spans="1:16">
      <c r="A855">
        <v>769711</v>
      </c>
      <c r="B855" t="s">
        <v>1576</v>
      </c>
      <c r="C855">
        <v>2.5659999999999999E-2</v>
      </c>
      <c r="D855">
        <v>2.5659999999999999E-2</v>
      </c>
      <c r="E855">
        <v>2.7300000000000001E-2</v>
      </c>
      <c r="F855">
        <v>2.9770000000000001E-2</v>
      </c>
      <c r="G855">
        <v>3.3070000000000002E-2</v>
      </c>
      <c r="H855">
        <v>3.7199999999999997E-2</v>
      </c>
      <c r="I855">
        <v>4.1349999999999998E-2</v>
      </c>
      <c r="J855">
        <v>4.5510000000000002E-2</v>
      </c>
      <c r="K855" t="s">
        <v>2184</v>
      </c>
      <c r="L855" t="s">
        <v>285</v>
      </c>
      <c r="M855" t="s">
        <v>9</v>
      </c>
      <c r="N855" t="s">
        <v>681</v>
      </c>
      <c r="O855">
        <v>4.9689999999999998E-2</v>
      </c>
      <c r="P855">
        <v>5.389E-2</v>
      </c>
    </row>
    <row r="856" spans="1:16">
      <c r="A856">
        <v>769712</v>
      </c>
      <c r="B856" t="s">
        <v>1577</v>
      </c>
      <c r="C856">
        <v>2.5659999999999999E-2</v>
      </c>
      <c r="D856">
        <v>2.5659999999999999E-2</v>
      </c>
      <c r="E856">
        <v>2.7300000000000001E-2</v>
      </c>
      <c r="F856">
        <v>2.9770000000000001E-2</v>
      </c>
      <c r="G856">
        <v>3.3070000000000002E-2</v>
      </c>
      <c r="H856">
        <v>3.7199999999999997E-2</v>
      </c>
      <c r="I856">
        <v>4.1349999999999998E-2</v>
      </c>
      <c r="J856">
        <v>4.5510000000000002E-2</v>
      </c>
      <c r="K856" t="s">
        <v>2185</v>
      </c>
      <c r="L856" t="s">
        <v>285</v>
      </c>
      <c r="M856" t="s">
        <v>9</v>
      </c>
      <c r="N856" t="s">
        <v>683</v>
      </c>
      <c r="O856">
        <v>4.9689999999999998E-2</v>
      </c>
      <c r="P856">
        <v>5.389E-2</v>
      </c>
    </row>
    <row r="857" spans="1:16">
      <c r="A857">
        <v>769713</v>
      </c>
      <c r="B857" t="s">
        <v>1578</v>
      </c>
      <c r="C857">
        <v>2.5659999999999999E-2</v>
      </c>
      <c r="D857">
        <v>2.5659999999999999E-2</v>
      </c>
      <c r="E857">
        <v>2.7300000000000001E-2</v>
      </c>
      <c r="F857">
        <v>2.9770000000000001E-2</v>
      </c>
      <c r="G857">
        <v>3.3070000000000002E-2</v>
      </c>
      <c r="H857">
        <v>3.7199999999999997E-2</v>
      </c>
      <c r="I857">
        <v>4.1349999999999998E-2</v>
      </c>
      <c r="J857">
        <v>4.5510000000000002E-2</v>
      </c>
      <c r="K857" t="s">
        <v>2186</v>
      </c>
      <c r="L857" t="s">
        <v>285</v>
      </c>
      <c r="M857" t="s">
        <v>9</v>
      </c>
      <c r="N857" t="s">
        <v>685</v>
      </c>
      <c r="O857">
        <v>4.9689999999999998E-2</v>
      </c>
      <c r="P857">
        <v>5.389E-2</v>
      </c>
    </row>
    <row r="858" spans="1:16">
      <c r="A858">
        <v>769714</v>
      </c>
      <c r="B858" t="s">
        <v>1579</v>
      </c>
      <c r="C858">
        <v>8.7200000000000003E-3</v>
      </c>
      <c r="D858">
        <v>8.7200000000000003E-3</v>
      </c>
      <c r="E858">
        <v>3.8800000000000002E-3</v>
      </c>
      <c r="F858">
        <v>-1.3999999999999999E-4</v>
      </c>
      <c r="G858">
        <v>-4.1399999999999996E-3</v>
      </c>
      <c r="H858">
        <v>-8.1200000000000005E-3</v>
      </c>
      <c r="I858">
        <v>-1.209E-2</v>
      </c>
      <c r="J858">
        <v>-1.6039999999999999E-2</v>
      </c>
      <c r="K858" t="s">
        <v>2187</v>
      </c>
      <c r="L858" t="s">
        <v>285</v>
      </c>
      <c r="M858" t="s">
        <v>9</v>
      </c>
      <c r="N858" t="s">
        <v>687</v>
      </c>
      <c r="O858">
        <v>-1.9980000000000001E-2</v>
      </c>
      <c r="P858">
        <v>-2.3900000000000001E-2</v>
      </c>
    </row>
    <row r="859" spans="1:16">
      <c r="A859">
        <v>769715</v>
      </c>
      <c r="B859" t="s">
        <v>1580</v>
      </c>
      <c r="C859">
        <v>8.7200000000000003E-3</v>
      </c>
      <c r="D859">
        <v>8.7200000000000003E-3</v>
      </c>
      <c r="E859">
        <v>3.8800000000000002E-3</v>
      </c>
      <c r="F859">
        <v>-1.3999999999999999E-4</v>
      </c>
      <c r="G859">
        <v>-4.1399999999999996E-3</v>
      </c>
      <c r="H859">
        <v>-8.1200000000000005E-3</v>
      </c>
      <c r="I859">
        <v>-1.209E-2</v>
      </c>
      <c r="J859">
        <v>-1.6039999999999999E-2</v>
      </c>
      <c r="K859" t="s">
        <v>2188</v>
      </c>
      <c r="L859" t="s">
        <v>285</v>
      </c>
      <c r="M859" t="s">
        <v>9</v>
      </c>
      <c r="N859" t="s">
        <v>689</v>
      </c>
      <c r="O859">
        <v>-1.9980000000000001E-2</v>
      </c>
      <c r="P859">
        <v>-2.3900000000000001E-2</v>
      </c>
    </row>
    <row r="860" spans="1:16">
      <c r="A860">
        <v>769716</v>
      </c>
      <c r="B860" t="s">
        <v>1581</v>
      </c>
      <c r="C860">
        <v>8.7200000000000003E-3</v>
      </c>
      <c r="D860">
        <v>8.7200000000000003E-3</v>
      </c>
      <c r="E860">
        <v>3.8800000000000002E-3</v>
      </c>
      <c r="F860">
        <v>-1.3999999999999999E-4</v>
      </c>
      <c r="G860">
        <v>-4.1399999999999996E-3</v>
      </c>
      <c r="H860">
        <v>-8.1200000000000005E-3</v>
      </c>
      <c r="I860">
        <v>-1.209E-2</v>
      </c>
      <c r="J860">
        <v>-1.6039999999999999E-2</v>
      </c>
      <c r="K860" t="s">
        <v>2189</v>
      </c>
      <c r="L860" t="s">
        <v>285</v>
      </c>
      <c r="M860" t="s">
        <v>9</v>
      </c>
      <c r="N860" t="s">
        <v>691</v>
      </c>
      <c r="O860">
        <v>-1.9980000000000001E-2</v>
      </c>
      <c r="P860">
        <v>-2.3900000000000001E-2</v>
      </c>
    </row>
    <row r="861" spans="1:16">
      <c r="A861">
        <v>769717</v>
      </c>
      <c r="B861" t="s">
        <v>1582</v>
      </c>
      <c r="C861">
        <v>8.7200000000000003E-3</v>
      </c>
      <c r="D861">
        <v>8.7200000000000003E-3</v>
      </c>
      <c r="E861">
        <v>3.8800000000000002E-3</v>
      </c>
      <c r="F861">
        <v>-1.3999999999999999E-4</v>
      </c>
      <c r="G861">
        <v>-4.1399999999999996E-3</v>
      </c>
      <c r="H861">
        <v>-8.1200000000000005E-3</v>
      </c>
      <c r="I861">
        <v>-1.209E-2</v>
      </c>
      <c r="J861">
        <v>-1.6039999999999999E-2</v>
      </c>
      <c r="K861" t="s">
        <v>2190</v>
      </c>
      <c r="L861" t="s">
        <v>285</v>
      </c>
      <c r="M861" t="s">
        <v>9</v>
      </c>
      <c r="N861" t="s">
        <v>693</v>
      </c>
      <c r="O861">
        <v>-1.9980000000000001E-2</v>
      </c>
      <c r="P861">
        <v>-2.3900000000000001E-2</v>
      </c>
    </row>
    <row r="862" spans="1:16">
      <c r="A862">
        <v>769718</v>
      </c>
      <c r="B862" t="s">
        <v>1583</v>
      </c>
      <c r="C862">
        <v>8.7200000000000003E-3</v>
      </c>
      <c r="D862">
        <v>8.7200000000000003E-3</v>
      </c>
      <c r="E862">
        <v>3.8800000000000002E-3</v>
      </c>
      <c r="F862">
        <v>-1.3999999999999999E-4</v>
      </c>
      <c r="G862">
        <v>-4.1399999999999996E-3</v>
      </c>
      <c r="H862">
        <v>-8.1200000000000005E-3</v>
      </c>
      <c r="I862">
        <v>-1.209E-2</v>
      </c>
      <c r="J862">
        <v>-1.6039999999999999E-2</v>
      </c>
      <c r="K862" t="s">
        <v>2191</v>
      </c>
      <c r="L862" t="s">
        <v>285</v>
      </c>
      <c r="M862" t="s">
        <v>9</v>
      </c>
      <c r="N862" t="s">
        <v>695</v>
      </c>
      <c r="O862">
        <v>-1.9980000000000001E-2</v>
      </c>
      <c r="P862">
        <v>-2.3900000000000001E-2</v>
      </c>
    </row>
    <row r="863" spans="1:16">
      <c r="A863">
        <v>769719</v>
      </c>
      <c r="B863" t="s">
        <v>1584</v>
      </c>
      <c r="C863">
        <v>8.7200000000000003E-3</v>
      </c>
      <c r="D863">
        <v>8.7200000000000003E-3</v>
      </c>
      <c r="E863">
        <v>3.8800000000000002E-3</v>
      </c>
      <c r="F863">
        <v>-1.3999999999999999E-4</v>
      </c>
      <c r="G863">
        <v>-4.1399999999999996E-3</v>
      </c>
      <c r="H863">
        <v>-8.1200000000000005E-3</v>
      </c>
      <c r="I863">
        <v>-1.209E-2</v>
      </c>
      <c r="J863">
        <v>-1.6039999999999999E-2</v>
      </c>
      <c r="K863" t="s">
        <v>2192</v>
      </c>
      <c r="L863" t="s">
        <v>285</v>
      </c>
      <c r="M863" t="s">
        <v>9</v>
      </c>
      <c r="N863" t="s">
        <v>697</v>
      </c>
      <c r="O863">
        <v>-1.9980000000000001E-2</v>
      </c>
      <c r="P863">
        <v>-2.3900000000000001E-2</v>
      </c>
    </row>
    <row r="864" spans="1:16">
      <c r="A864">
        <v>769720</v>
      </c>
      <c r="B864" t="s">
        <v>1585</v>
      </c>
      <c r="C864">
        <v>8.7200000000000003E-3</v>
      </c>
      <c r="D864">
        <v>8.7200000000000003E-3</v>
      </c>
      <c r="E864">
        <v>3.8800000000000002E-3</v>
      </c>
      <c r="F864">
        <v>-1.3999999999999999E-4</v>
      </c>
      <c r="G864">
        <v>-4.1399999999999996E-3</v>
      </c>
      <c r="H864">
        <v>-8.1200000000000005E-3</v>
      </c>
      <c r="I864">
        <v>-1.209E-2</v>
      </c>
      <c r="J864">
        <v>-1.6039999999999999E-2</v>
      </c>
      <c r="K864" t="s">
        <v>2193</v>
      </c>
      <c r="L864" t="s">
        <v>285</v>
      </c>
      <c r="M864" t="s">
        <v>9</v>
      </c>
      <c r="N864" t="s">
        <v>699</v>
      </c>
      <c r="O864">
        <v>-1.9980000000000001E-2</v>
      </c>
      <c r="P864">
        <v>-2.3900000000000001E-2</v>
      </c>
    </row>
    <row r="865" spans="1:16">
      <c r="A865">
        <v>769721</v>
      </c>
      <c r="B865" t="s">
        <v>1586</v>
      </c>
      <c r="C865">
        <v>8.7200000000000003E-3</v>
      </c>
      <c r="D865">
        <v>8.7200000000000003E-3</v>
      </c>
      <c r="E865">
        <v>3.8800000000000002E-3</v>
      </c>
      <c r="F865">
        <v>-1.3999999999999999E-4</v>
      </c>
      <c r="G865">
        <v>-4.1399999999999996E-3</v>
      </c>
      <c r="H865">
        <v>-8.1200000000000005E-3</v>
      </c>
      <c r="I865">
        <v>-1.209E-2</v>
      </c>
      <c r="J865">
        <v>-1.6039999999999999E-2</v>
      </c>
      <c r="K865" t="s">
        <v>2194</v>
      </c>
      <c r="L865" t="s">
        <v>285</v>
      </c>
      <c r="M865" t="s">
        <v>9</v>
      </c>
      <c r="N865" t="s">
        <v>701</v>
      </c>
      <c r="O865">
        <v>-1.9980000000000001E-2</v>
      </c>
      <c r="P865">
        <v>-2.3900000000000001E-2</v>
      </c>
    </row>
    <row r="866" spans="1:16">
      <c r="A866">
        <v>769722</v>
      </c>
      <c r="B866" t="s">
        <v>1587</v>
      </c>
      <c r="C866">
        <v>8.7200000000000003E-3</v>
      </c>
      <c r="D866">
        <v>8.7200000000000003E-3</v>
      </c>
      <c r="E866">
        <v>3.8800000000000002E-3</v>
      </c>
      <c r="F866">
        <v>-1.3999999999999999E-4</v>
      </c>
      <c r="G866">
        <v>-4.1399999999999996E-3</v>
      </c>
      <c r="H866">
        <v>-8.1200000000000005E-3</v>
      </c>
      <c r="I866">
        <v>-1.209E-2</v>
      </c>
      <c r="J866">
        <v>-1.6039999999999999E-2</v>
      </c>
      <c r="K866" t="s">
        <v>2195</v>
      </c>
      <c r="L866" t="s">
        <v>285</v>
      </c>
      <c r="M866" t="s">
        <v>9</v>
      </c>
      <c r="N866" t="s">
        <v>703</v>
      </c>
      <c r="O866">
        <v>-1.9980000000000001E-2</v>
      </c>
      <c r="P866">
        <v>-2.3900000000000001E-2</v>
      </c>
    </row>
    <row r="867" spans="1:16">
      <c r="A867">
        <v>769723</v>
      </c>
      <c r="B867" t="s">
        <v>1588</v>
      </c>
      <c r="C867">
        <v>8.7200000000000003E-3</v>
      </c>
      <c r="D867">
        <v>8.7200000000000003E-3</v>
      </c>
      <c r="E867">
        <v>3.8800000000000002E-3</v>
      </c>
      <c r="F867">
        <v>-1.3999999999999999E-4</v>
      </c>
      <c r="G867">
        <v>-4.1399999999999996E-3</v>
      </c>
      <c r="H867">
        <v>-8.1200000000000005E-3</v>
      </c>
      <c r="I867">
        <v>-1.209E-2</v>
      </c>
      <c r="J867">
        <v>-1.6039999999999999E-2</v>
      </c>
      <c r="K867" t="s">
        <v>2196</v>
      </c>
      <c r="L867" t="s">
        <v>285</v>
      </c>
      <c r="M867" t="s">
        <v>9</v>
      </c>
      <c r="N867" t="s">
        <v>705</v>
      </c>
      <c r="O867">
        <v>-1.9980000000000001E-2</v>
      </c>
      <c r="P867">
        <v>-2.3900000000000001E-2</v>
      </c>
    </row>
    <row r="868" spans="1:16">
      <c r="A868">
        <v>769724</v>
      </c>
      <c r="B868" t="s">
        <v>1589</v>
      </c>
      <c r="C868">
        <v>8.7200000000000003E-3</v>
      </c>
      <c r="D868">
        <v>8.7200000000000003E-3</v>
      </c>
      <c r="E868">
        <v>3.8800000000000002E-3</v>
      </c>
      <c r="F868">
        <v>-1.3999999999999999E-4</v>
      </c>
      <c r="G868">
        <v>-4.1399999999999996E-3</v>
      </c>
      <c r="H868">
        <v>-8.1200000000000005E-3</v>
      </c>
      <c r="I868">
        <v>-1.209E-2</v>
      </c>
      <c r="J868">
        <v>-1.6039999999999999E-2</v>
      </c>
      <c r="K868" t="s">
        <v>2197</v>
      </c>
      <c r="L868" t="s">
        <v>285</v>
      </c>
      <c r="M868" t="s">
        <v>9</v>
      </c>
      <c r="N868" t="s">
        <v>707</v>
      </c>
      <c r="O868">
        <v>-1.9980000000000001E-2</v>
      </c>
      <c r="P868">
        <v>-2.3900000000000001E-2</v>
      </c>
    </row>
    <row r="869" spans="1:16">
      <c r="A869">
        <v>769725</v>
      </c>
      <c r="B869" t="s">
        <v>1590</v>
      </c>
      <c r="C869">
        <v>8.7200000000000003E-3</v>
      </c>
      <c r="D869">
        <v>8.7200000000000003E-3</v>
      </c>
      <c r="E869">
        <v>3.8800000000000002E-3</v>
      </c>
      <c r="F869">
        <v>-1.3999999999999999E-4</v>
      </c>
      <c r="G869">
        <v>-4.1399999999999996E-3</v>
      </c>
      <c r="H869">
        <v>-8.1200000000000005E-3</v>
      </c>
      <c r="I869">
        <v>-1.209E-2</v>
      </c>
      <c r="J869">
        <v>-1.6039999999999999E-2</v>
      </c>
      <c r="K869" t="s">
        <v>2198</v>
      </c>
      <c r="L869" t="s">
        <v>285</v>
      </c>
      <c r="M869" t="s">
        <v>9</v>
      </c>
      <c r="N869" t="s">
        <v>709</v>
      </c>
      <c r="O869">
        <v>-1.9980000000000001E-2</v>
      </c>
      <c r="P869">
        <v>-2.3900000000000001E-2</v>
      </c>
    </row>
    <row r="870" spans="1:16">
      <c r="A870">
        <v>769726</v>
      </c>
      <c r="B870" t="s">
        <v>1591</v>
      </c>
      <c r="C870">
        <v>8.7200000000000003E-3</v>
      </c>
      <c r="D870">
        <v>8.7200000000000003E-3</v>
      </c>
      <c r="E870">
        <v>3.8800000000000002E-3</v>
      </c>
      <c r="F870">
        <v>-1.3999999999999999E-4</v>
      </c>
      <c r="G870">
        <v>-4.1399999999999996E-3</v>
      </c>
      <c r="H870">
        <v>-8.1200000000000005E-3</v>
      </c>
      <c r="I870">
        <v>-1.209E-2</v>
      </c>
      <c r="J870">
        <v>-1.6039999999999999E-2</v>
      </c>
      <c r="K870" t="s">
        <v>2199</v>
      </c>
      <c r="L870" t="s">
        <v>285</v>
      </c>
      <c r="M870" t="s">
        <v>9</v>
      </c>
      <c r="N870" t="s">
        <v>711</v>
      </c>
      <c r="O870">
        <v>-1.9980000000000001E-2</v>
      </c>
      <c r="P870">
        <v>-2.3900000000000001E-2</v>
      </c>
    </row>
    <row r="871" spans="1:16">
      <c r="A871">
        <v>769727</v>
      </c>
      <c r="B871" t="s">
        <v>1592</v>
      </c>
      <c r="C871">
        <v>8.7200000000000003E-3</v>
      </c>
      <c r="D871">
        <v>8.7200000000000003E-3</v>
      </c>
      <c r="E871">
        <v>3.8800000000000002E-3</v>
      </c>
      <c r="F871">
        <v>-1.3999999999999999E-4</v>
      </c>
      <c r="G871">
        <v>-4.1399999999999996E-3</v>
      </c>
      <c r="H871">
        <v>-8.1200000000000005E-3</v>
      </c>
      <c r="I871">
        <v>-1.209E-2</v>
      </c>
      <c r="J871">
        <v>-1.6039999999999999E-2</v>
      </c>
      <c r="K871" t="s">
        <v>2200</v>
      </c>
      <c r="L871" t="s">
        <v>285</v>
      </c>
      <c r="M871" t="s">
        <v>9</v>
      </c>
      <c r="N871" t="s">
        <v>713</v>
      </c>
      <c r="O871">
        <v>-1.9980000000000001E-2</v>
      </c>
      <c r="P871">
        <v>-2.3900000000000001E-2</v>
      </c>
    </row>
    <row r="872" spans="1:16">
      <c r="A872">
        <v>769728</v>
      </c>
      <c r="B872" t="s">
        <v>1593</v>
      </c>
      <c r="C872">
        <v>8.7200000000000003E-3</v>
      </c>
      <c r="D872">
        <v>8.7200000000000003E-3</v>
      </c>
      <c r="E872">
        <v>3.8800000000000002E-3</v>
      </c>
      <c r="F872">
        <v>-1.3999999999999999E-4</v>
      </c>
      <c r="G872">
        <v>-4.1399999999999996E-3</v>
      </c>
      <c r="H872">
        <v>-8.1200000000000005E-3</v>
      </c>
      <c r="I872">
        <v>-1.209E-2</v>
      </c>
      <c r="J872">
        <v>-1.6039999999999999E-2</v>
      </c>
      <c r="K872" t="s">
        <v>2201</v>
      </c>
      <c r="L872" t="s">
        <v>285</v>
      </c>
      <c r="M872" t="s">
        <v>9</v>
      </c>
      <c r="N872" t="s">
        <v>715</v>
      </c>
      <c r="O872">
        <v>-1.9980000000000001E-2</v>
      </c>
      <c r="P872">
        <v>-2.3900000000000001E-2</v>
      </c>
    </row>
    <row r="873" spans="1:16">
      <c r="A873">
        <v>769729</v>
      </c>
      <c r="B873" t="s">
        <v>1594</v>
      </c>
      <c r="C873">
        <v>8.7200000000000003E-3</v>
      </c>
      <c r="D873">
        <v>8.7200000000000003E-3</v>
      </c>
      <c r="E873">
        <v>3.8800000000000002E-3</v>
      </c>
      <c r="F873">
        <v>-1.3999999999999999E-4</v>
      </c>
      <c r="G873">
        <v>-4.1399999999999996E-3</v>
      </c>
      <c r="H873">
        <v>-8.1200000000000005E-3</v>
      </c>
      <c r="I873">
        <v>-1.209E-2</v>
      </c>
      <c r="J873">
        <v>-1.6039999999999999E-2</v>
      </c>
      <c r="K873" t="s">
        <v>2202</v>
      </c>
      <c r="L873" t="s">
        <v>285</v>
      </c>
      <c r="M873" t="s">
        <v>9</v>
      </c>
      <c r="N873" t="s">
        <v>717</v>
      </c>
      <c r="O873">
        <v>-1.9980000000000001E-2</v>
      </c>
      <c r="P873">
        <v>-2.3900000000000001E-2</v>
      </c>
    </row>
    <row r="874" spans="1:16">
      <c r="A874">
        <v>769730</v>
      </c>
      <c r="B874" t="s">
        <v>1595</v>
      </c>
      <c r="C874">
        <v>8.7200000000000003E-3</v>
      </c>
      <c r="D874">
        <v>8.7200000000000003E-3</v>
      </c>
      <c r="E874">
        <v>3.8800000000000002E-3</v>
      </c>
      <c r="F874">
        <v>-1.3999999999999999E-4</v>
      </c>
      <c r="G874">
        <v>-4.1399999999999996E-3</v>
      </c>
      <c r="H874">
        <v>-8.1200000000000005E-3</v>
      </c>
      <c r="I874">
        <v>-1.209E-2</v>
      </c>
      <c r="J874">
        <v>-1.6039999999999999E-2</v>
      </c>
      <c r="K874" t="s">
        <v>2203</v>
      </c>
      <c r="L874" t="s">
        <v>285</v>
      </c>
      <c r="M874" t="s">
        <v>9</v>
      </c>
      <c r="N874" t="s">
        <v>719</v>
      </c>
      <c r="O874">
        <v>-1.9980000000000001E-2</v>
      </c>
      <c r="P874">
        <v>-2.3900000000000001E-2</v>
      </c>
    </row>
    <row r="875" spans="1:16">
      <c r="A875">
        <v>769731</v>
      </c>
      <c r="B875" t="s">
        <v>1596</v>
      </c>
      <c r="C875">
        <v>8.7200000000000003E-3</v>
      </c>
      <c r="D875">
        <v>8.7200000000000003E-3</v>
      </c>
      <c r="E875">
        <v>3.8800000000000002E-3</v>
      </c>
      <c r="F875">
        <v>-1.3999999999999999E-4</v>
      </c>
      <c r="G875">
        <v>-4.1399999999999996E-3</v>
      </c>
      <c r="H875">
        <v>-8.1200000000000005E-3</v>
      </c>
      <c r="I875">
        <v>-1.209E-2</v>
      </c>
      <c r="J875">
        <v>-1.6039999999999999E-2</v>
      </c>
      <c r="K875" t="s">
        <v>2204</v>
      </c>
      <c r="L875" t="s">
        <v>285</v>
      </c>
      <c r="M875" t="s">
        <v>9</v>
      </c>
      <c r="N875" t="s">
        <v>721</v>
      </c>
      <c r="O875">
        <v>-1.9980000000000001E-2</v>
      </c>
      <c r="P875">
        <v>-2.3900000000000001E-2</v>
      </c>
    </row>
    <row r="876" spans="1:16">
      <c r="A876">
        <v>769732</v>
      </c>
      <c r="B876" t="s">
        <v>1597</v>
      </c>
      <c r="C876">
        <v>8.7200000000000003E-3</v>
      </c>
      <c r="D876">
        <v>8.7200000000000003E-3</v>
      </c>
      <c r="E876">
        <v>3.8800000000000002E-3</v>
      </c>
      <c r="F876">
        <v>-1.3999999999999999E-4</v>
      </c>
      <c r="G876">
        <v>-4.1399999999999996E-3</v>
      </c>
      <c r="H876">
        <v>-8.1200000000000005E-3</v>
      </c>
      <c r="I876">
        <v>-1.209E-2</v>
      </c>
      <c r="J876">
        <v>-1.6039999999999999E-2</v>
      </c>
      <c r="K876" t="s">
        <v>2205</v>
      </c>
      <c r="L876" t="s">
        <v>285</v>
      </c>
      <c r="M876" t="s">
        <v>9</v>
      </c>
      <c r="N876" t="s">
        <v>723</v>
      </c>
      <c r="O876">
        <v>-1.9980000000000001E-2</v>
      </c>
      <c r="P876">
        <v>-2.3900000000000001E-2</v>
      </c>
    </row>
    <row r="877" spans="1:16">
      <c r="A877">
        <v>769733</v>
      </c>
      <c r="B877" t="s">
        <v>1598</v>
      </c>
      <c r="C877">
        <v>8.7200000000000003E-3</v>
      </c>
      <c r="D877">
        <v>8.7200000000000003E-3</v>
      </c>
      <c r="E877">
        <v>3.8800000000000002E-3</v>
      </c>
      <c r="F877">
        <v>-1.3999999999999999E-4</v>
      </c>
      <c r="G877">
        <v>-4.1399999999999996E-3</v>
      </c>
      <c r="H877">
        <v>-8.1200000000000005E-3</v>
      </c>
      <c r="I877">
        <v>-1.209E-2</v>
      </c>
      <c r="J877">
        <v>-1.6039999999999999E-2</v>
      </c>
      <c r="K877" t="s">
        <v>2206</v>
      </c>
      <c r="L877" t="s">
        <v>285</v>
      </c>
      <c r="M877" t="s">
        <v>9</v>
      </c>
      <c r="N877" t="s">
        <v>725</v>
      </c>
      <c r="O877">
        <v>-1.9980000000000001E-2</v>
      </c>
      <c r="P877">
        <v>-2.3900000000000001E-2</v>
      </c>
    </row>
    <row r="878" spans="1:16">
      <c r="A878">
        <v>769734</v>
      </c>
      <c r="B878" t="s">
        <v>1599</v>
      </c>
      <c r="C878">
        <v>8.7200000000000003E-3</v>
      </c>
      <c r="D878">
        <v>8.7200000000000003E-3</v>
      </c>
      <c r="E878">
        <v>3.8800000000000002E-3</v>
      </c>
      <c r="F878">
        <v>-1.3999999999999999E-4</v>
      </c>
      <c r="G878">
        <v>-4.1399999999999996E-3</v>
      </c>
      <c r="H878">
        <v>-8.1200000000000005E-3</v>
      </c>
      <c r="I878">
        <v>-1.209E-2</v>
      </c>
      <c r="J878">
        <v>-1.6039999999999999E-2</v>
      </c>
      <c r="K878" t="s">
        <v>2207</v>
      </c>
      <c r="L878" t="s">
        <v>285</v>
      </c>
      <c r="M878" t="s">
        <v>9</v>
      </c>
      <c r="N878" t="s">
        <v>727</v>
      </c>
      <c r="O878">
        <v>-1.9980000000000001E-2</v>
      </c>
      <c r="P878">
        <v>-2.3900000000000001E-2</v>
      </c>
    </row>
    <row r="879" spans="1:16">
      <c r="A879">
        <v>769735</v>
      </c>
      <c r="B879" t="s">
        <v>1600</v>
      </c>
      <c r="C879">
        <v>8.7200000000000003E-3</v>
      </c>
      <c r="D879">
        <v>8.7200000000000003E-3</v>
      </c>
      <c r="E879">
        <v>3.8800000000000002E-3</v>
      </c>
      <c r="F879">
        <v>-1.3999999999999999E-4</v>
      </c>
      <c r="G879">
        <v>-4.1399999999999996E-3</v>
      </c>
      <c r="H879">
        <v>-8.1200000000000005E-3</v>
      </c>
      <c r="I879">
        <v>-1.209E-2</v>
      </c>
      <c r="J879">
        <v>-1.6039999999999999E-2</v>
      </c>
      <c r="K879" t="s">
        <v>2208</v>
      </c>
      <c r="L879" t="s">
        <v>285</v>
      </c>
      <c r="M879" t="s">
        <v>9</v>
      </c>
      <c r="N879" t="s">
        <v>729</v>
      </c>
      <c r="O879">
        <v>-1.9980000000000001E-2</v>
      </c>
      <c r="P879">
        <v>-2.3900000000000001E-2</v>
      </c>
    </row>
    <row r="880" spans="1:16">
      <c r="A880">
        <v>769736</v>
      </c>
      <c r="B880" t="s">
        <v>1601</v>
      </c>
      <c r="C880">
        <v>8.7200000000000003E-3</v>
      </c>
      <c r="D880">
        <v>8.7200000000000003E-3</v>
      </c>
      <c r="E880">
        <v>3.8800000000000002E-3</v>
      </c>
      <c r="F880">
        <v>-1.3999999999999999E-4</v>
      </c>
      <c r="G880">
        <v>-4.1399999999999996E-3</v>
      </c>
      <c r="H880">
        <v>-8.1200000000000005E-3</v>
      </c>
      <c r="I880">
        <v>-1.209E-2</v>
      </c>
      <c r="J880">
        <v>-1.6039999999999999E-2</v>
      </c>
      <c r="K880" t="s">
        <v>2209</v>
      </c>
      <c r="L880" t="s">
        <v>285</v>
      </c>
      <c r="M880" t="s">
        <v>9</v>
      </c>
      <c r="N880" t="s">
        <v>731</v>
      </c>
      <c r="O880">
        <v>-1.9980000000000001E-2</v>
      </c>
      <c r="P880">
        <v>-2.3900000000000001E-2</v>
      </c>
    </row>
    <row r="881" spans="1:16">
      <c r="A881">
        <v>769737</v>
      </c>
      <c r="B881" t="s">
        <v>1602</v>
      </c>
      <c r="C881">
        <v>8.7200000000000003E-3</v>
      </c>
      <c r="D881">
        <v>8.7200000000000003E-3</v>
      </c>
      <c r="E881">
        <v>3.8800000000000002E-3</v>
      </c>
      <c r="F881">
        <v>-1.3999999999999999E-4</v>
      </c>
      <c r="G881">
        <v>-4.1399999999999996E-3</v>
      </c>
      <c r="H881">
        <v>-8.1200000000000005E-3</v>
      </c>
      <c r="I881">
        <v>-1.209E-2</v>
      </c>
      <c r="J881">
        <v>-1.6039999999999999E-2</v>
      </c>
      <c r="K881" t="s">
        <v>2210</v>
      </c>
      <c r="L881" t="s">
        <v>285</v>
      </c>
      <c r="M881" t="s">
        <v>9</v>
      </c>
      <c r="N881" t="s">
        <v>733</v>
      </c>
      <c r="O881">
        <v>-1.9980000000000001E-2</v>
      </c>
      <c r="P881">
        <v>-2.3900000000000001E-2</v>
      </c>
    </row>
    <row r="882" spans="1:16">
      <c r="A882">
        <v>769738</v>
      </c>
      <c r="B882" t="s">
        <v>1603</v>
      </c>
      <c r="C882">
        <v>8.7200000000000003E-3</v>
      </c>
      <c r="D882">
        <v>8.7200000000000003E-3</v>
      </c>
      <c r="E882">
        <v>3.8800000000000002E-3</v>
      </c>
      <c r="F882">
        <v>-1.3999999999999999E-4</v>
      </c>
      <c r="G882">
        <v>-4.1399999999999996E-3</v>
      </c>
      <c r="H882">
        <v>-8.1200000000000005E-3</v>
      </c>
      <c r="I882">
        <v>-1.209E-2</v>
      </c>
      <c r="J882">
        <v>-1.6039999999999999E-2</v>
      </c>
      <c r="K882" t="s">
        <v>2211</v>
      </c>
      <c r="L882" t="s">
        <v>285</v>
      </c>
      <c r="M882" t="s">
        <v>9</v>
      </c>
      <c r="N882" t="s">
        <v>735</v>
      </c>
      <c r="O882">
        <v>-1.9980000000000001E-2</v>
      </c>
      <c r="P882">
        <v>-2.3900000000000001E-2</v>
      </c>
    </row>
    <row r="883" spans="1:16">
      <c r="A883">
        <v>769739</v>
      </c>
      <c r="B883" t="s">
        <v>1604</v>
      </c>
      <c r="C883">
        <v>8.7200000000000003E-3</v>
      </c>
      <c r="D883">
        <v>8.7200000000000003E-3</v>
      </c>
      <c r="E883">
        <v>3.8800000000000002E-3</v>
      </c>
      <c r="F883">
        <v>-1.3999999999999999E-4</v>
      </c>
      <c r="G883">
        <v>-4.1399999999999996E-3</v>
      </c>
      <c r="H883">
        <v>-8.1200000000000005E-3</v>
      </c>
      <c r="I883">
        <v>-1.209E-2</v>
      </c>
      <c r="J883">
        <v>-1.6039999999999999E-2</v>
      </c>
      <c r="K883" t="s">
        <v>2212</v>
      </c>
      <c r="L883" t="s">
        <v>285</v>
      </c>
      <c r="M883" t="s">
        <v>9</v>
      </c>
      <c r="N883" t="s">
        <v>737</v>
      </c>
      <c r="O883">
        <v>-1.9980000000000001E-2</v>
      </c>
      <c r="P883">
        <v>-2.3900000000000001E-2</v>
      </c>
    </row>
    <row r="884" spans="1:16">
      <c r="A884">
        <v>769740</v>
      </c>
      <c r="B884" t="s">
        <v>1605</v>
      </c>
      <c r="C884">
        <v>8.7200000000000003E-3</v>
      </c>
      <c r="D884">
        <v>8.7200000000000003E-3</v>
      </c>
      <c r="E884">
        <v>3.8800000000000002E-3</v>
      </c>
      <c r="F884">
        <v>-1.3999999999999999E-4</v>
      </c>
      <c r="G884">
        <v>-4.1399999999999996E-3</v>
      </c>
      <c r="H884">
        <v>-8.1200000000000005E-3</v>
      </c>
      <c r="I884">
        <v>-1.209E-2</v>
      </c>
      <c r="J884">
        <v>-1.6039999999999999E-2</v>
      </c>
      <c r="K884" t="s">
        <v>2213</v>
      </c>
      <c r="L884" t="s">
        <v>285</v>
      </c>
      <c r="M884" t="s">
        <v>9</v>
      </c>
      <c r="N884" t="s">
        <v>739</v>
      </c>
      <c r="O884">
        <v>-1.9980000000000001E-2</v>
      </c>
      <c r="P884">
        <v>-2.3900000000000001E-2</v>
      </c>
    </row>
    <row r="885" spans="1:16">
      <c r="A885">
        <v>769741</v>
      </c>
      <c r="B885" t="s">
        <v>1606</v>
      </c>
      <c r="C885">
        <v>8.7200000000000003E-3</v>
      </c>
      <c r="D885">
        <v>8.7200000000000003E-3</v>
      </c>
      <c r="E885">
        <v>3.8800000000000002E-3</v>
      </c>
      <c r="F885">
        <v>-1.3999999999999999E-4</v>
      </c>
      <c r="G885">
        <v>-4.1399999999999996E-3</v>
      </c>
      <c r="H885">
        <v>-8.1200000000000005E-3</v>
      </c>
      <c r="I885">
        <v>-1.209E-2</v>
      </c>
      <c r="J885">
        <v>-1.6039999999999999E-2</v>
      </c>
      <c r="K885" t="s">
        <v>2214</v>
      </c>
      <c r="L885" t="s">
        <v>285</v>
      </c>
      <c r="M885" t="s">
        <v>9</v>
      </c>
      <c r="N885" t="s">
        <v>741</v>
      </c>
      <c r="O885">
        <v>-1.9980000000000001E-2</v>
      </c>
      <c r="P885">
        <v>-2.3900000000000001E-2</v>
      </c>
    </row>
    <row r="886" spans="1:16">
      <c r="A886">
        <v>769742</v>
      </c>
      <c r="B886" t="s">
        <v>1607</v>
      </c>
      <c r="C886">
        <v>8.7200000000000003E-3</v>
      </c>
      <c r="D886">
        <v>8.7200000000000003E-3</v>
      </c>
      <c r="E886">
        <v>3.8800000000000002E-3</v>
      </c>
      <c r="F886">
        <v>-1.3999999999999999E-4</v>
      </c>
      <c r="G886">
        <v>-4.1399999999999996E-3</v>
      </c>
      <c r="H886">
        <v>-8.1200000000000005E-3</v>
      </c>
      <c r="I886">
        <v>-1.209E-2</v>
      </c>
      <c r="J886">
        <v>-1.6039999999999999E-2</v>
      </c>
      <c r="K886" t="s">
        <v>2215</v>
      </c>
      <c r="L886" t="s">
        <v>285</v>
      </c>
      <c r="M886" t="s">
        <v>9</v>
      </c>
      <c r="N886" t="s">
        <v>743</v>
      </c>
      <c r="O886">
        <v>-1.9980000000000001E-2</v>
      </c>
      <c r="P886">
        <v>-2.3900000000000001E-2</v>
      </c>
    </row>
    <row r="887" spans="1:16">
      <c r="A887">
        <v>769743</v>
      </c>
      <c r="B887" t="s">
        <v>1608</v>
      </c>
      <c r="C887">
        <v>8.7200000000000003E-3</v>
      </c>
      <c r="D887">
        <v>8.7200000000000003E-3</v>
      </c>
      <c r="E887">
        <v>3.8800000000000002E-3</v>
      </c>
      <c r="F887">
        <v>-1.3999999999999999E-4</v>
      </c>
      <c r="G887">
        <v>-4.1399999999999996E-3</v>
      </c>
      <c r="H887">
        <v>-8.1200000000000005E-3</v>
      </c>
      <c r="I887">
        <v>-1.209E-2</v>
      </c>
      <c r="J887">
        <v>-1.6039999999999999E-2</v>
      </c>
      <c r="K887" t="s">
        <v>2216</v>
      </c>
      <c r="L887" t="s">
        <v>285</v>
      </c>
      <c r="M887" t="s">
        <v>9</v>
      </c>
      <c r="N887" t="s">
        <v>745</v>
      </c>
      <c r="O887">
        <v>-1.9980000000000001E-2</v>
      </c>
      <c r="P887">
        <v>-2.3900000000000001E-2</v>
      </c>
    </row>
    <row r="888" spans="1:16">
      <c r="A888">
        <v>769744</v>
      </c>
      <c r="B888" t="s">
        <v>1609</v>
      </c>
      <c r="C888">
        <v>8.7200000000000003E-3</v>
      </c>
      <c r="D888">
        <v>8.7200000000000003E-3</v>
      </c>
      <c r="E888">
        <v>3.8800000000000002E-3</v>
      </c>
      <c r="F888">
        <v>-1.3999999999999999E-4</v>
      </c>
      <c r="G888">
        <v>-4.1399999999999996E-3</v>
      </c>
      <c r="H888">
        <v>-8.1200000000000005E-3</v>
      </c>
      <c r="I888">
        <v>-1.209E-2</v>
      </c>
      <c r="J888">
        <v>-1.6039999999999999E-2</v>
      </c>
      <c r="K888" t="s">
        <v>2217</v>
      </c>
      <c r="L888" t="s">
        <v>285</v>
      </c>
      <c r="M888" t="s">
        <v>9</v>
      </c>
      <c r="N888" t="s">
        <v>747</v>
      </c>
      <c r="O888">
        <v>-1.9980000000000001E-2</v>
      </c>
      <c r="P888">
        <v>-2.3900000000000001E-2</v>
      </c>
    </row>
    <row r="889" spans="1:16">
      <c r="A889">
        <v>769745</v>
      </c>
      <c r="B889" t="s">
        <v>1610</v>
      </c>
      <c r="C889">
        <v>8.7200000000000003E-3</v>
      </c>
      <c r="D889">
        <v>8.7200000000000003E-3</v>
      </c>
      <c r="E889">
        <v>3.8800000000000002E-3</v>
      </c>
      <c r="F889">
        <v>-1.3999999999999999E-4</v>
      </c>
      <c r="G889">
        <v>-4.1399999999999996E-3</v>
      </c>
      <c r="H889">
        <v>-8.1200000000000005E-3</v>
      </c>
      <c r="I889">
        <v>-1.209E-2</v>
      </c>
      <c r="J889">
        <v>-1.6039999999999999E-2</v>
      </c>
      <c r="K889" t="s">
        <v>2218</v>
      </c>
      <c r="L889" t="s">
        <v>285</v>
      </c>
      <c r="M889" t="s">
        <v>9</v>
      </c>
      <c r="N889" t="s">
        <v>749</v>
      </c>
      <c r="O889">
        <v>-1.9980000000000001E-2</v>
      </c>
      <c r="P889">
        <v>-2.3900000000000001E-2</v>
      </c>
    </row>
    <row r="890" spans="1:16">
      <c r="A890">
        <v>769746</v>
      </c>
      <c r="B890" t="s">
        <v>1611</v>
      </c>
      <c r="C890">
        <v>8.7200000000000003E-3</v>
      </c>
      <c r="D890">
        <v>8.7200000000000003E-3</v>
      </c>
      <c r="E890">
        <v>3.8800000000000002E-3</v>
      </c>
      <c r="F890">
        <v>-1.3999999999999999E-4</v>
      </c>
      <c r="G890">
        <v>-4.1399999999999996E-3</v>
      </c>
      <c r="H890">
        <v>-8.1200000000000005E-3</v>
      </c>
      <c r="I890">
        <v>-1.209E-2</v>
      </c>
      <c r="J890">
        <v>-1.6039999999999999E-2</v>
      </c>
      <c r="K890" t="s">
        <v>2219</v>
      </c>
      <c r="L890" t="s">
        <v>285</v>
      </c>
      <c r="M890" t="s">
        <v>9</v>
      </c>
      <c r="N890" t="s">
        <v>751</v>
      </c>
      <c r="O890">
        <v>-1.9980000000000001E-2</v>
      </c>
      <c r="P890">
        <v>-2.3900000000000001E-2</v>
      </c>
    </row>
    <row r="891" spans="1:16">
      <c r="A891">
        <v>769747</v>
      </c>
      <c r="B891" t="s">
        <v>1612</v>
      </c>
      <c r="C891">
        <v>8.7200000000000003E-3</v>
      </c>
      <c r="D891">
        <v>8.7200000000000003E-3</v>
      </c>
      <c r="E891">
        <v>3.8800000000000002E-3</v>
      </c>
      <c r="F891">
        <v>-1.3999999999999999E-4</v>
      </c>
      <c r="G891">
        <v>-4.1399999999999996E-3</v>
      </c>
      <c r="H891">
        <v>-8.1200000000000005E-3</v>
      </c>
      <c r="I891">
        <v>-1.209E-2</v>
      </c>
      <c r="J891">
        <v>-1.6039999999999999E-2</v>
      </c>
      <c r="K891" t="s">
        <v>2220</v>
      </c>
      <c r="L891" t="s">
        <v>285</v>
      </c>
      <c r="M891" t="s">
        <v>9</v>
      </c>
      <c r="N891" t="s">
        <v>753</v>
      </c>
      <c r="O891">
        <v>-1.9980000000000001E-2</v>
      </c>
      <c r="P891">
        <v>-2.3900000000000001E-2</v>
      </c>
    </row>
    <row r="892" spans="1:16">
      <c r="A892">
        <v>769748</v>
      </c>
      <c r="B892" t="s">
        <v>1613</v>
      </c>
      <c r="C892">
        <v>8.7200000000000003E-3</v>
      </c>
      <c r="D892">
        <v>8.7200000000000003E-3</v>
      </c>
      <c r="E892">
        <v>3.8800000000000002E-3</v>
      </c>
      <c r="F892">
        <v>-1.3999999999999999E-4</v>
      </c>
      <c r="G892">
        <v>-4.1399999999999996E-3</v>
      </c>
      <c r="H892">
        <v>-8.1200000000000005E-3</v>
      </c>
      <c r="I892">
        <v>-1.209E-2</v>
      </c>
      <c r="J892">
        <v>-1.6039999999999999E-2</v>
      </c>
      <c r="K892" t="s">
        <v>2221</v>
      </c>
      <c r="L892" t="s">
        <v>285</v>
      </c>
      <c r="M892" t="s">
        <v>9</v>
      </c>
      <c r="N892" t="s">
        <v>755</v>
      </c>
      <c r="O892">
        <v>-1.9980000000000001E-2</v>
      </c>
      <c r="P892">
        <v>-2.3900000000000001E-2</v>
      </c>
    </row>
    <row r="893" spans="1:16">
      <c r="A893">
        <v>769749</v>
      </c>
      <c r="B893" t="s">
        <v>1614</v>
      </c>
      <c r="C893">
        <v>8.7200000000000003E-3</v>
      </c>
      <c r="D893">
        <v>8.7200000000000003E-3</v>
      </c>
      <c r="E893">
        <v>3.8800000000000002E-3</v>
      </c>
      <c r="F893">
        <v>-1.3999999999999999E-4</v>
      </c>
      <c r="G893">
        <v>-4.1399999999999996E-3</v>
      </c>
      <c r="H893">
        <v>-8.1200000000000005E-3</v>
      </c>
      <c r="I893">
        <v>-1.209E-2</v>
      </c>
      <c r="J893">
        <v>-1.6039999999999999E-2</v>
      </c>
      <c r="K893" t="s">
        <v>2222</v>
      </c>
      <c r="L893" t="s">
        <v>285</v>
      </c>
      <c r="M893" t="s">
        <v>9</v>
      </c>
      <c r="N893" t="s">
        <v>757</v>
      </c>
      <c r="O893">
        <v>-1.9980000000000001E-2</v>
      </c>
      <c r="P893">
        <v>-2.3900000000000001E-2</v>
      </c>
    </row>
    <row r="894" spans="1:16">
      <c r="A894">
        <v>769750</v>
      </c>
      <c r="B894" t="s">
        <v>1615</v>
      </c>
      <c r="C894">
        <v>8.7200000000000003E-3</v>
      </c>
      <c r="D894">
        <v>8.7200000000000003E-3</v>
      </c>
      <c r="E894">
        <v>3.8800000000000002E-3</v>
      </c>
      <c r="F894">
        <v>-1.3999999999999999E-4</v>
      </c>
      <c r="G894">
        <v>-4.1399999999999996E-3</v>
      </c>
      <c r="H894">
        <v>-8.1200000000000005E-3</v>
      </c>
      <c r="I894">
        <v>-1.209E-2</v>
      </c>
      <c r="J894">
        <v>-1.6039999999999999E-2</v>
      </c>
      <c r="K894" t="s">
        <v>2223</v>
      </c>
      <c r="L894" t="s">
        <v>285</v>
      </c>
      <c r="M894" t="s">
        <v>9</v>
      </c>
      <c r="N894" t="s">
        <v>759</v>
      </c>
      <c r="O894">
        <v>-1.9980000000000001E-2</v>
      </c>
      <c r="P894">
        <v>-2.3900000000000001E-2</v>
      </c>
    </row>
    <row r="895" spans="1:16">
      <c r="A895">
        <v>769751</v>
      </c>
      <c r="B895" t="s">
        <v>1616</v>
      </c>
      <c r="C895">
        <v>8.7200000000000003E-3</v>
      </c>
      <c r="D895">
        <v>8.7200000000000003E-3</v>
      </c>
      <c r="E895">
        <v>3.8800000000000002E-3</v>
      </c>
      <c r="F895">
        <v>-1.3999999999999999E-4</v>
      </c>
      <c r="G895">
        <v>-4.1399999999999996E-3</v>
      </c>
      <c r="H895">
        <v>-8.1200000000000005E-3</v>
      </c>
      <c r="I895">
        <v>-1.209E-2</v>
      </c>
      <c r="J895">
        <v>-1.6039999999999999E-2</v>
      </c>
      <c r="K895" t="s">
        <v>2224</v>
      </c>
      <c r="L895" t="s">
        <v>285</v>
      </c>
      <c r="M895" t="s">
        <v>9</v>
      </c>
      <c r="N895" t="s">
        <v>761</v>
      </c>
      <c r="O895">
        <v>-1.9980000000000001E-2</v>
      </c>
      <c r="P895">
        <v>-2.3900000000000001E-2</v>
      </c>
    </row>
    <row r="896" spans="1:16">
      <c r="A896">
        <v>769752</v>
      </c>
      <c r="B896" t="s">
        <v>1617</v>
      </c>
      <c r="C896">
        <v>8.7200000000000003E-3</v>
      </c>
      <c r="D896">
        <v>8.7200000000000003E-3</v>
      </c>
      <c r="E896">
        <v>3.8800000000000002E-3</v>
      </c>
      <c r="F896">
        <v>-1.3999999999999999E-4</v>
      </c>
      <c r="G896">
        <v>-4.1399999999999996E-3</v>
      </c>
      <c r="H896">
        <v>-8.1200000000000005E-3</v>
      </c>
      <c r="I896">
        <v>-1.209E-2</v>
      </c>
      <c r="J896">
        <v>-1.6039999999999999E-2</v>
      </c>
      <c r="K896" t="s">
        <v>2225</v>
      </c>
      <c r="L896" t="s">
        <v>285</v>
      </c>
      <c r="M896" t="s">
        <v>9</v>
      </c>
      <c r="N896" t="s">
        <v>763</v>
      </c>
      <c r="O896">
        <v>-1.9980000000000001E-2</v>
      </c>
      <c r="P896">
        <v>-2.3900000000000001E-2</v>
      </c>
    </row>
    <row r="897" spans="1:16">
      <c r="A897">
        <v>769753</v>
      </c>
      <c r="B897" t="s">
        <v>1618</v>
      </c>
      <c r="C897">
        <v>8.7200000000000003E-3</v>
      </c>
      <c r="D897">
        <v>8.7200000000000003E-3</v>
      </c>
      <c r="E897">
        <v>3.8800000000000002E-3</v>
      </c>
      <c r="F897">
        <v>-1.3999999999999999E-4</v>
      </c>
      <c r="G897">
        <v>-4.1399999999999996E-3</v>
      </c>
      <c r="H897">
        <v>-8.1200000000000005E-3</v>
      </c>
      <c r="I897">
        <v>-1.209E-2</v>
      </c>
      <c r="J897">
        <v>-1.6039999999999999E-2</v>
      </c>
      <c r="K897" t="s">
        <v>2226</v>
      </c>
      <c r="L897" t="s">
        <v>285</v>
      </c>
      <c r="M897" t="s">
        <v>9</v>
      </c>
      <c r="N897" t="s">
        <v>765</v>
      </c>
      <c r="O897">
        <v>-1.9980000000000001E-2</v>
      </c>
      <c r="P897">
        <v>-2.3900000000000001E-2</v>
      </c>
    </row>
    <row r="898" spans="1:16">
      <c r="A898">
        <v>769754</v>
      </c>
      <c r="B898" t="s">
        <v>1619</v>
      </c>
      <c r="C898">
        <v>8.7200000000000003E-3</v>
      </c>
      <c r="D898">
        <v>8.7200000000000003E-3</v>
      </c>
      <c r="E898">
        <v>3.8800000000000002E-3</v>
      </c>
      <c r="F898">
        <v>-1.3999999999999999E-4</v>
      </c>
      <c r="G898">
        <v>-4.1399999999999996E-3</v>
      </c>
      <c r="H898">
        <v>-8.1200000000000005E-3</v>
      </c>
      <c r="I898">
        <v>-1.209E-2</v>
      </c>
      <c r="J898">
        <v>-1.6039999999999999E-2</v>
      </c>
      <c r="K898" t="s">
        <v>2227</v>
      </c>
      <c r="L898" t="s">
        <v>285</v>
      </c>
      <c r="M898" t="s">
        <v>9</v>
      </c>
      <c r="N898" t="s">
        <v>767</v>
      </c>
      <c r="O898">
        <v>-1.9980000000000001E-2</v>
      </c>
      <c r="P898">
        <v>-2.3900000000000001E-2</v>
      </c>
    </row>
    <row r="899" spans="1:16">
      <c r="A899">
        <v>769755</v>
      </c>
      <c r="B899" t="s">
        <v>1620</v>
      </c>
      <c r="C899">
        <v>8.7200000000000003E-3</v>
      </c>
      <c r="D899">
        <v>8.7200000000000003E-3</v>
      </c>
      <c r="E899">
        <v>3.8800000000000002E-3</v>
      </c>
      <c r="F899">
        <v>-1.3999999999999999E-4</v>
      </c>
      <c r="G899">
        <v>-4.1399999999999996E-3</v>
      </c>
      <c r="H899">
        <v>-8.1200000000000005E-3</v>
      </c>
      <c r="I899">
        <v>-1.209E-2</v>
      </c>
      <c r="J899">
        <v>-1.6039999999999999E-2</v>
      </c>
      <c r="K899" t="s">
        <v>2228</v>
      </c>
      <c r="L899" t="s">
        <v>285</v>
      </c>
      <c r="M899" t="s">
        <v>9</v>
      </c>
      <c r="N899" t="s">
        <v>769</v>
      </c>
      <c r="O899">
        <v>-1.9980000000000001E-2</v>
      </c>
      <c r="P899">
        <v>-2.3900000000000001E-2</v>
      </c>
    </row>
    <row r="900" spans="1:16">
      <c r="A900">
        <v>769756</v>
      </c>
      <c r="B900" t="s">
        <v>1621</v>
      </c>
      <c r="C900">
        <v>8.7200000000000003E-3</v>
      </c>
      <c r="D900">
        <v>8.7200000000000003E-3</v>
      </c>
      <c r="E900">
        <v>3.8800000000000002E-3</v>
      </c>
      <c r="F900">
        <v>-1.3999999999999999E-4</v>
      </c>
      <c r="G900">
        <v>-4.1399999999999996E-3</v>
      </c>
      <c r="H900">
        <v>-8.1200000000000005E-3</v>
      </c>
      <c r="I900">
        <v>-1.209E-2</v>
      </c>
      <c r="J900">
        <v>-1.6039999999999999E-2</v>
      </c>
      <c r="K900" t="s">
        <v>2229</v>
      </c>
      <c r="L900" t="s">
        <v>285</v>
      </c>
      <c r="M900" t="s">
        <v>9</v>
      </c>
      <c r="N900" t="s">
        <v>771</v>
      </c>
      <c r="O900">
        <v>-1.9980000000000001E-2</v>
      </c>
      <c r="P900">
        <v>-2.3900000000000001E-2</v>
      </c>
    </row>
    <row r="901" spans="1:16">
      <c r="A901">
        <v>769757</v>
      </c>
      <c r="B901" t="s">
        <v>1622</v>
      </c>
      <c r="C901">
        <v>8.7200000000000003E-3</v>
      </c>
      <c r="D901">
        <v>8.7200000000000003E-3</v>
      </c>
      <c r="E901">
        <v>3.8800000000000002E-3</v>
      </c>
      <c r="F901">
        <v>-1.3999999999999999E-4</v>
      </c>
      <c r="G901">
        <v>-4.1399999999999996E-3</v>
      </c>
      <c r="H901">
        <v>-8.1200000000000005E-3</v>
      </c>
      <c r="I901">
        <v>-1.209E-2</v>
      </c>
      <c r="J901">
        <v>-1.6039999999999999E-2</v>
      </c>
      <c r="K901" t="s">
        <v>2230</v>
      </c>
      <c r="L901" t="s">
        <v>285</v>
      </c>
      <c r="M901" t="s">
        <v>9</v>
      </c>
      <c r="N901" t="s">
        <v>773</v>
      </c>
      <c r="O901">
        <v>-1.9980000000000001E-2</v>
      </c>
      <c r="P901">
        <v>-2.3900000000000001E-2</v>
      </c>
    </row>
    <row r="902" spans="1:16">
      <c r="A902">
        <v>769758</v>
      </c>
      <c r="B902" t="s">
        <v>1623</v>
      </c>
      <c r="C902">
        <v>8.7200000000000003E-3</v>
      </c>
      <c r="D902">
        <v>8.7200000000000003E-3</v>
      </c>
      <c r="E902">
        <v>3.8800000000000002E-3</v>
      </c>
      <c r="F902">
        <v>-1.3999999999999999E-4</v>
      </c>
      <c r="G902">
        <v>-4.1399999999999996E-3</v>
      </c>
      <c r="H902">
        <v>-8.1200000000000005E-3</v>
      </c>
      <c r="I902">
        <v>-1.209E-2</v>
      </c>
      <c r="J902">
        <v>-1.6039999999999999E-2</v>
      </c>
      <c r="K902" t="s">
        <v>2231</v>
      </c>
      <c r="L902" t="s">
        <v>285</v>
      </c>
      <c r="M902" t="s">
        <v>9</v>
      </c>
      <c r="N902" t="s">
        <v>775</v>
      </c>
      <c r="O902">
        <v>-1.9980000000000001E-2</v>
      </c>
      <c r="P902">
        <v>-2.3900000000000001E-2</v>
      </c>
    </row>
    <row r="903" spans="1:16">
      <c r="A903">
        <v>769759</v>
      </c>
      <c r="B903" t="s">
        <v>1624</v>
      </c>
      <c r="C903">
        <v>8.7200000000000003E-3</v>
      </c>
      <c r="D903">
        <v>8.7200000000000003E-3</v>
      </c>
      <c r="E903">
        <v>3.8800000000000002E-3</v>
      </c>
      <c r="F903">
        <v>-1.3999999999999999E-4</v>
      </c>
      <c r="G903">
        <v>-4.1399999999999996E-3</v>
      </c>
      <c r="H903">
        <v>-8.1200000000000005E-3</v>
      </c>
      <c r="I903">
        <v>-1.209E-2</v>
      </c>
      <c r="J903">
        <v>-1.6039999999999999E-2</v>
      </c>
      <c r="K903" t="s">
        <v>2232</v>
      </c>
      <c r="L903" t="s">
        <v>285</v>
      </c>
      <c r="M903" t="s">
        <v>9</v>
      </c>
      <c r="N903" t="s">
        <v>777</v>
      </c>
      <c r="O903">
        <v>-1.9980000000000001E-2</v>
      </c>
      <c r="P903">
        <v>-2.3900000000000001E-2</v>
      </c>
    </row>
    <row r="904" spans="1:16">
      <c r="A904">
        <v>769880</v>
      </c>
      <c r="B904" t="s">
        <v>1625</v>
      </c>
      <c r="C904">
        <v>1.3089999999999999E-2</v>
      </c>
      <c r="D904">
        <v>2.2550000000000001E-2</v>
      </c>
      <c r="E904">
        <v>3.3410000000000002E-2</v>
      </c>
      <c r="F904">
        <v>4.5690000000000001E-2</v>
      </c>
      <c r="G904">
        <v>5.8119999999999998E-2</v>
      </c>
      <c r="H904">
        <v>7.0699999999999999E-2</v>
      </c>
      <c r="I904">
        <v>8.3430000000000004E-2</v>
      </c>
      <c r="J904">
        <v>9.6310000000000007E-2</v>
      </c>
      <c r="K904" t="s">
        <v>2283</v>
      </c>
      <c r="L904" t="s">
        <v>285</v>
      </c>
      <c r="M904" t="s">
        <v>1013</v>
      </c>
      <c r="N904" t="s">
        <v>657</v>
      </c>
      <c r="O904">
        <v>0.10934000000000001</v>
      </c>
      <c r="P904">
        <v>0.12253</v>
      </c>
    </row>
    <row r="905" spans="1:16">
      <c r="A905">
        <v>769881</v>
      </c>
      <c r="B905" t="s">
        <v>1626</v>
      </c>
      <c r="C905">
        <v>1.3089999999999999E-2</v>
      </c>
      <c r="D905">
        <v>2.2550000000000001E-2</v>
      </c>
      <c r="E905">
        <v>3.3410000000000002E-2</v>
      </c>
      <c r="F905">
        <v>4.5690000000000001E-2</v>
      </c>
      <c r="G905">
        <v>5.8119999999999998E-2</v>
      </c>
      <c r="H905">
        <v>7.0699999999999999E-2</v>
      </c>
      <c r="I905">
        <v>8.3430000000000004E-2</v>
      </c>
      <c r="J905">
        <v>9.6310000000000007E-2</v>
      </c>
      <c r="K905" t="s">
        <v>2284</v>
      </c>
      <c r="L905" t="s">
        <v>285</v>
      </c>
      <c r="M905" t="s">
        <v>1013</v>
      </c>
      <c r="N905" t="s">
        <v>659</v>
      </c>
      <c r="O905">
        <v>0.10934000000000001</v>
      </c>
      <c r="P905">
        <v>0.12253</v>
      </c>
    </row>
    <row r="906" spans="1:16">
      <c r="A906">
        <v>769882</v>
      </c>
      <c r="B906" t="s">
        <v>1627</v>
      </c>
      <c r="C906">
        <v>1.3089999999999999E-2</v>
      </c>
      <c r="D906">
        <v>2.2550000000000001E-2</v>
      </c>
      <c r="E906">
        <v>3.3410000000000002E-2</v>
      </c>
      <c r="F906">
        <v>4.5690000000000001E-2</v>
      </c>
      <c r="G906">
        <v>5.8119999999999998E-2</v>
      </c>
      <c r="H906">
        <v>7.0699999999999999E-2</v>
      </c>
      <c r="I906">
        <v>8.3430000000000004E-2</v>
      </c>
      <c r="J906">
        <v>9.6310000000000007E-2</v>
      </c>
      <c r="K906" t="s">
        <v>2285</v>
      </c>
      <c r="L906" t="s">
        <v>285</v>
      </c>
      <c r="M906" t="s">
        <v>1013</v>
      </c>
      <c r="N906" t="s">
        <v>661</v>
      </c>
      <c r="O906">
        <v>0.10934000000000001</v>
      </c>
      <c r="P906">
        <v>0.12253</v>
      </c>
    </row>
    <row r="907" spans="1:16">
      <c r="A907">
        <v>769883</v>
      </c>
      <c r="B907" t="s">
        <v>1628</v>
      </c>
      <c r="C907">
        <v>1.3089999999999999E-2</v>
      </c>
      <c r="D907">
        <v>2.2550000000000001E-2</v>
      </c>
      <c r="E907">
        <v>3.3410000000000002E-2</v>
      </c>
      <c r="F907">
        <v>4.5690000000000001E-2</v>
      </c>
      <c r="G907">
        <v>5.8119999999999998E-2</v>
      </c>
      <c r="H907">
        <v>7.0699999999999999E-2</v>
      </c>
      <c r="I907">
        <v>8.3430000000000004E-2</v>
      </c>
      <c r="J907">
        <v>9.6310000000000007E-2</v>
      </c>
      <c r="K907" t="s">
        <v>2286</v>
      </c>
      <c r="L907" t="s">
        <v>285</v>
      </c>
      <c r="M907" t="s">
        <v>1013</v>
      </c>
      <c r="N907" t="s">
        <v>663</v>
      </c>
      <c r="O907">
        <v>0.10934000000000001</v>
      </c>
      <c r="P907">
        <v>0.12253</v>
      </c>
    </row>
    <row r="908" spans="1:16">
      <c r="A908">
        <v>769884</v>
      </c>
      <c r="B908" t="s">
        <v>1629</v>
      </c>
      <c r="C908">
        <v>1.3089999999999999E-2</v>
      </c>
      <c r="D908">
        <v>2.2550000000000001E-2</v>
      </c>
      <c r="E908">
        <v>3.3410000000000002E-2</v>
      </c>
      <c r="F908">
        <v>4.5690000000000001E-2</v>
      </c>
      <c r="G908">
        <v>5.8119999999999998E-2</v>
      </c>
      <c r="H908">
        <v>7.0699999999999999E-2</v>
      </c>
      <c r="I908">
        <v>8.3430000000000004E-2</v>
      </c>
      <c r="J908">
        <v>9.6310000000000007E-2</v>
      </c>
      <c r="K908" t="s">
        <v>2287</v>
      </c>
      <c r="L908" t="s">
        <v>285</v>
      </c>
      <c r="M908" t="s">
        <v>1013</v>
      </c>
      <c r="N908" t="s">
        <v>665</v>
      </c>
      <c r="O908">
        <v>0.10934000000000001</v>
      </c>
      <c r="P908">
        <v>0.12253</v>
      </c>
    </row>
    <row r="909" spans="1:16">
      <c r="A909">
        <v>769885</v>
      </c>
      <c r="B909" t="s">
        <v>1630</v>
      </c>
      <c r="C909">
        <v>1.3089999999999999E-2</v>
      </c>
      <c r="D909">
        <v>2.2550000000000001E-2</v>
      </c>
      <c r="E909">
        <v>3.3410000000000002E-2</v>
      </c>
      <c r="F909">
        <v>4.5690000000000001E-2</v>
      </c>
      <c r="G909">
        <v>5.8119999999999998E-2</v>
      </c>
      <c r="H909">
        <v>7.0699999999999999E-2</v>
      </c>
      <c r="I909">
        <v>8.3430000000000004E-2</v>
      </c>
      <c r="J909">
        <v>9.6310000000000007E-2</v>
      </c>
      <c r="K909" t="s">
        <v>2288</v>
      </c>
      <c r="L909" t="s">
        <v>285</v>
      </c>
      <c r="M909" t="s">
        <v>1013</v>
      </c>
      <c r="N909" t="s">
        <v>667</v>
      </c>
      <c r="O909">
        <v>0.10934000000000001</v>
      </c>
      <c r="P909">
        <v>0.12253</v>
      </c>
    </row>
    <row r="910" spans="1:16">
      <c r="A910">
        <v>769886</v>
      </c>
      <c r="B910" t="s">
        <v>1631</v>
      </c>
      <c r="C910">
        <v>1.3089999999999999E-2</v>
      </c>
      <c r="D910">
        <v>2.2550000000000001E-2</v>
      </c>
      <c r="E910">
        <v>3.3410000000000002E-2</v>
      </c>
      <c r="F910">
        <v>4.5690000000000001E-2</v>
      </c>
      <c r="G910">
        <v>5.8119999999999998E-2</v>
      </c>
      <c r="H910">
        <v>7.0699999999999999E-2</v>
      </c>
      <c r="I910">
        <v>8.3430000000000004E-2</v>
      </c>
      <c r="J910">
        <v>9.6310000000000007E-2</v>
      </c>
      <c r="K910" t="s">
        <v>2289</v>
      </c>
      <c r="L910" t="s">
        <v>285</v>
      </c>
      <c r="M910" t="s">
        <v>1013</v>
      </c>
      <c r="N910" t="s">
        <v>669</v>
      </c>
      <c r="O910">
        <v>0.10934000000000001</v>
      </c>
      <c r="P910">
        <v>0.12253</v>
      </c>
    </row>
    <row r="911" spans="1:16">
      <c r="A911">
        <v>769887</v>
      </c>
      <c r="B911" t="s">
        <v>1632</v>
      </c>
      <c r="C911">
        <v>1.3089999999999999E-2</v>
      </c>
      <c r="D911">
        <v>2.2550000000000001E-2</v>
      </c>
      <c r="E911">
        <v>3.3410000000000002E-2</v>
      </c>
      <c r="F911">
        <v>4.5690000000000001E-2</v>
      </c>
      <c r="G911">
        <v>5.8119999999999998E-2</v>
      </c>
      <c r="H911">
        <v>7.0699999999999999E-2</v>
      </c>
      <c r="I911">
        <v>8.3430000000000004E-2</v>
      </c>
      <c r="J911">
        <v>9.6310000000000007E-2</v>
      </c>
      <c r="K911" t="s">
        <v>2290</v>
      </c>
      <c r="L911" t="s">
        <v>285</v>
      </c>
      <c r="M911" t="s">
        <v>1013</v>
      </c>
      <c r="N911" t="s">
        <v>671</v>
      </c>
      <c r="O911">
        <v>0.10934000000000001</v>
      </c>
      <c r="P911">
        <v>0.12253</v>
      </c>
    </row>
    <row r="912" spans="1:16">
      <c r="A912">
        <v>769888</v>
      </c>
      <c r="B912" t="s">
        <v>1633</v>
      </c>
      <c r="C912">
        <v>1.3089999999999999E-2</v>
      </c>
      <c r="D912">
        <v>2.2550000000000001E-2</v>
      </c>
      <c r="E912">
        <v>3.3410000000000002E-2</v>
      </c>
      <c r="F912">
        <v>4.5690000000000001E-2</v>
      </c>
      <c r="G912">
        <v>5.8119999999999998E-2</v>
      </c>
      <c r="H912">
        <v>7.0699999999999999E-2</v>
      </c>
      <c r="I912">
        <v>8.3430000000000004E-2</v>
      </c>
      <c r="J912">
        <v>9.6310000000000007E-2</v>
      </c>
      <c r="K912" t="s">
        <v>2291</v>
      </c>
      <c r="L912" t="s">
        <v>285</v>
      </c>
      <c r="M912" t="s">
        <v>1013</v>
      </c>
      <c r="N912" t="s">
        <v>673</v>
      </c>
      <c r="O912">
        <v>0.10934000000000001</v>
      </c>
      <c r="P912">
        <v>0.12253</v>
      </c>
    </row>
    <row r="913" spans="1:16">
      <c r="A913">
        <v>769889</v>
      </c>
      <c r="B913" t="s">
        <v>1634</v>
      </c>
      <c r="C913">
        <v>1.3089999999999999E-2</v>
      </c>
      <c r="D913">
        <v>2.2550000000000001E-2</v>
      </c>
      <c r="E913">
        <v>3.3410000000000002E-2</v>
      </c>
      <c r="F913">
        <v>4.5690000000000001E-2</v>
      </c>
      <c r="G913">
        <v>5.8119999999999998E-2</v>
      </c>
      <c r="H913">
        <v>7.0699999999999999E-2</v>
      </c>
      <c r="I913">
        <v>8.3430000000000004E-2</v>
      </c>
      <c r="J913">
        <v>9.6310000000000007E-2</v>
      </c>
      <c r="K913" t="s">
        <v>2292</v>
      </c>
      <c r="L913" t="s">
        <v>285</v>
      </c>
      <c r="M913" t="s">
        <v>1013</v>
      </c>
      <c r="N913" t="s">
        <v>675</v>
      </c>
      <c r="O913">
        <v>0.10934000000000001</v>
      </c>
      <c r="P913">
        <v>0.12253</v>
      </c>
    </row>
    <row r="914" spans="1:16">
      <c r="A914">
        <v>769890</v>
      </c>
      <c r="B914" t="s">
        <v>1635</v>
      </c>
      <c r="C914">
        <v>1.3089999999999999E-2</v>
      </c>
      <c r="D914">
        <v>2.2550000000000001E-2</v>
      </c>
      <c r="E914">
        <v>3.3410000000000002E-2</v>
      </c>
      <c r="F914">
        <v>4.5690000000000001E-2</v>
      </c>
      <c r="G914">
        <v>5.8119999999999998E-2</v>
      </c>
      <c r="H914">
        <v>7.0699999999999999E-2</v>
      </c>
      <c r="I914">
        <v>8.3430000000000004E-2</v>
      </c>
      <c r="J914">
        <v>9.6310000000000007E-2</v>
      </c>
      <c r="K914" t="s">
        <v>2293</v>
      </c>
      <c r="L914" t="s">
        <v>285</v>
      </c>
      <c r="M914" t="s">
        <v>1013</v>
      </c>
      <c r="N914" t="s">
        <v>677</v>
      </c>
      <c r="O914">
        <v>0.10934000000000001</v>
      </c>
      <c r="P914">
        <v>0.12253</v>
      </c>
    </row>
    <row r="915" spans="1:16">
      <c r="A915">
        <v>778876</v>
      </c>
      <c r="B915" t="s">
        <v>1636</v>
      </c>
      <c r="C915">
        <v>1.3089999999999999E-2</v>
      </c>
      <c r="D915">
        <v>2.2550000000000001E-2</v>
      </c>
      <c r="E915">
        <v>3.3410000000000002E-2</v>
      </c>
      <c r="F915">
        <v>4.5690000000000001E-2</v>
      </c>
      <c r="G915">
        <v>5.8119999999999998E-2</v>
      </c>
      <c r="H915">
        <v>7.0699999999999999E-2</v>
      </c>
      <c r="I915">
        <v>8.3430000000000004E-2</v>
      </c>
      <c r="J915">
        <v>9.6310000000000007E-2</v>
      </c>
      <c r="K915" t="s">
        <v>2294</v>
      </c>
      <c r="L915" t="s">
        <v>285</v>
      </c>
      <c r="M915" t="s">
        <v>1013</v>
      </c>
      <c r="N915" t="s">
        <v>679</v>
      </c>
      <c r="O915">
        <v>0.10934000000000001</v>
      </c>
      <c r="P915">
        <v>0.12253</v>
      </c>
    </row>
    <row r="916" spans="1:16">
      <c r="A916">
        <v>769891</v>
      </c>
      <c r="B916" t="s">
        <v>1637</v>
      </c>
      <c r="C916">
        <v>1.3089999999999999E-2</v>
      </c>
      <c r="D916">
        <v>2.2550000000000001E-2</v>
      </c>
      <c r="E916">
        <v>3.3410000000000002E-2</v>
      </c>
      <c r="F916">
        <v>4.5690000000000001E-2</v>
      </c>
      <c r="G916">
        <v>5.8119999999999998E-2</v>
      </c>
      <c r="H916">
        <v>7.0699999999999999E-2</v>
      </c>
      <c r="I916">
        <v>8.3430000000000004E-2</v>
      </c>
      <c r="J916">
        <v>9.6310000000000007E-2</v>
      </c>
      <c r="K916" t="s">
        <v>2295</v>
      </c>
      <c r="L916" t="s">
        <v>285</v>
      </c>
      <c r="M916" t="s">
        <v>1013</v>
      </c>
      <c r="N916" t="s">
        <v>681</v>
      </c>
      <c r="O916">
        <v>0.10934000000000001</v>
      </c>
      <c r="P916">
        <v>0.12253</v>
      </c>
    </row>
    <row r="917" spans="1:16">
      <c r="A917">
        <v>769892</v>
      </c>
      <c r="B917" t="s">
        <v>1638</v>
      </c>
      <c r="C917">
        <v>1.3089999999999999E-2</v>
      </c>
      <c r="D917">
        <v>2.2550000000000001E-2</v>
      </c>
      <c r="E917">
        <v>3.3410000000000002E-2</v>
      </c>
      <c r="F917">
        <v>4.5690000000000001E-2</v>
      </c>
      <c r="G917">
        <v>5.8119999999999998E-2</v>
      </c>
      <c r="H917">
        <v>7.0699999999999999E-2</v>
      </c>
      <c r="I917">
        <v>8.3430000000000004E-2</v>
      </c>
      <c r="J917">
        <v>9.6310000000000007E-2</v>
      </c>
      <c r="K917" t="s">
        <v>2296</v>
      </c>
      <c r="L917" t="s">
        <v>285</v>
      </c>
      <c r="M917" t="s">
        <v>1013</v>
      </c>
      <c r="N917" t="s">
        <v>683</v>
      </c>
      <c r="O917">
        <v>0.10934000000000001</v>
      </c>
      <c r="P917">
        <v>0.12253</v>
      </c>
    </row>
    <row r="918" spans="1:16">
      <c r="A918">
        <v>769893</v>
      </c>
      <c r="B918" t="s">
        <v>1639</v>
      </c>
      <c r="C918">
        <v>1.3089999999999999E-2</v>
      </c>
      <c r="D918">
        <v>2.2550000000000001E-2</v>
      </c>
      <c r="E918">
        <v>3.3410000000000002E-2</v>
      </c>
      <c r="F918">
        <v>4.5690000000000001E-2</v>
      </c>
      <c r="G918">
        <v>5.8119999999999998E-2</v>
      </c>
      <c r="H918">
        <v>7.0699999999999999E-2</v>
      </c>
      <c r="I918">
        <v>8.3430000000000004E-2</v>
      </c>
      <c r="J918">
        <v>9.6310000000000007E-2</v>
      </c>
      <c r="K918" t="s">
        <v>2297</v>
      </c>
      <c r="L918" t="s">
        <v>285</v>
      </c>
      <c r="M918" t="s">
        <v>1013</v>
      </c>
      <c r="N918" t="s">
        <v>685</v>
      </c>
      <c r="O918">
        <v>0.10934000000000001</v>
      </c>
      <c r="P918">
        <v>0.12253</v>
      </c>
    </row>
    <row r="919" spans="1:16">
      <c r="A919">
        <v>769922</v>
      </c>
      <c r="B919" t="s">
        <v>1640</v>
      </c>
      <c r="C919">
        <v>1.66E-2</v>
      </c>
      <c r="D919">
        <v>2.4150000000000001E-2</v>
      </c>
      <c r="E919">
        <v>3.0870000000000002E-2</v>
      </c>
      <c r="F919">
        <v>3.5770000000000003E-2</v>
      </c>
      <c r="G919">
        <v>4.283E-2</v>
      </c>
      <c r="H919">
        <v>5.2949999999999997E-2</v>
      </c>
      <c r="I919">
        <v>6.3170000000000004E-2</v>
      </c>
      <c r="J919">
        <v>7.349E-2</v>
      </c>
      <c r="K919" t="s">
        <v>2298</v>
      </c>
      <c r="L919" t="s">
        <v>285</v>
      </c>
      <c r="M919" t="s">
        <v>1013</v>
      </c>
      <c r="N919" t="s">
        <v>687</v>
      </c>
      <c r="O919">
        <v>8.3909999999999998E-2</v>
      </c>
      <c r="P919">
        <v>9.443E-2</v>
      </c>
    </row>
    <row r="920" spans="1:16">
      <c r="A920">
        <v>769923</v>
      </c>
      <c r="B920" t="s">
        <v>1641</v>
      </c>
      <c r="C920">
        <v>1.66E-2</v>
      </c>
      <c r="D920">
        <v>2.4150000000000001E-2</v>
      </c>
      <c r="E920">
        <v>3.0870000000000002E-2</v>
      </c>
      <c r="F920">
        <v>3.5770000000000003E-2</v>
      </c>
      <c r="G920">
        <v>4.283E-2</v>
      </c>
      <c r="H920">
        <v>5.2949999999999997E-2</v>
      </c>
      <c r="I920">
        <v>6.3170000000000004E-2</v>
      </c>
      <c r="J920">
        <v>7.349E-2</v>
      </c>
      <c r="K920" t="s">
        <v>2299</v>
      </c>
      <c r="L920" t="s">
        <v>285</v>
      </c>
      <c r="M920" t="s">
        <v>1013</v>
      </c>
      <c r="N920" t="s">
        <v>689</v>
      </c>
      <c r="O920">
        <v>8.3909999999999998E-2</v>
      </c>
      <c r="P920">
        <v>9.443E-2</v>
      </c>
    </row>
    <row r="921" spans="1:16">
      <c r="A921">
        <v>769924</v>
      </c>
      <c r="B921" t="s">
        <v>1642</v>
      </c>
      <c r="C921">
        <v>1.66E-2</v>
      </c>
      <c r="D921">
        <v>2.4150000000000001E-2</v>
      </c>
      <c r="E921">
        <v>3.0870000000000002E-2</v>
      </c>
      <c r="F921">
        <v>3.5770000000000003E-2</v>
      </c>
      <c r="G921">
        <v>4.283E-2</v>
      </c>
      <c r="H921">
        <v>5.2949999999999997E-2</v>
      </c>
      <c r="I921">
        <v>6.3170000000000004E-2</v>
      </c>
      <c r="J921">
        <v>7.349E-2</v>
      </c>
      <c r="K921" t="s">
        <v>2300</v>
      </c>
      <c r="L921" t="s">
        <v>285</v>
      </c>
      <c r="M921" t="s">
        <v>1013</v>
      </c>
      <c r="N921" t="s">
        <v>691</v>
      </c>
      <c r="O921">
        <v>8.3909999999999998E-2</v>
      </c>
      <c r="P921">
        <v>9.443E-2</v>
      </c>
    </row>
    <row r="922" spans="1:16">
      <c r="A922">
        <v>769925</v>
      </c>
      <c r="B922" t="s">
        <v>1643</v>
      </c>
      <c r="C922">
        <v>1.66E-2</v>
      </c>
      <c r="D922">
        <v>2.4150000000000001E-2</v>
      </c>
      <c r="E922">
        <v>3.0870000000000002E-2</v>
      </c>
      <c r="F922">
        <v>3.5770000000000003E-2</v>
      </c>
      <c r="G922">
        <v>4.283E-2</v>
      </c>
      <c r="H922">
        <v>5.2949999999999997E-2</v>
      </c>
      <c r="I922">
        <v>6.3170000000000004E-2</v>
      </c>
      <c r="J922">
        <v>7.349E-2</v>
      </c>
      <c r="K922" t="s">
        <v>2301</v>
      </c>
      <c r="L922" t="s">
        <v>285</v>
      </c>
      <c r="M922" t="s">
        <v>1013</v>
      </c>
      <c r="N922" t="s">
        <v>693</v>
      </c>
      <c r="O922">
        <v>8.3909999999999998E-2</v>
      </c>
      <c r="P922">
        <v>9.443E-2</v>
      </c>
    </row>
    <row r="923" spans="1:16">
      <c r="A923">
        <v>769926</v>
      </c>
      <c r="B923" t="s">
        <v>1644</v>
      </c>
      <c r="C923">
        <v>1.66E-2</v>
      </c>
      <c r="D923">
        <v>2.4150000000000001E-2</v>
      </c>
      <c r="E923">
        <v>3.0870000000000002E-2</v>
      </c>
      <c r="F923">
        <v>3.5770000000000003E-2</v>
      </c>
      <c r="G923">
        <v>4.283E-2</v>
      </c>
      <c r="H923">
        <v>5.2949999999999997E-2</v>
      </c>
      <c r="I923">
        <v>6.3170000000000004E-2</v>
      </c>
      <c r="J923">
        <v>7.349E-2</v>
      </c>
      <c r="K923" t="s">
        <v>2302</v>
      </c>
      <c r="L923" t="s">
        <v>285</v>
      </c>
      <c r="M923" t="s">
        <v>1013</v>
      </c>
      <c r="N923" t="s">
        <v>695</v>
      </c>
      <c r="O923">
        <v>8.3909999999999998E-2</v>
      </c>
      <c r="P923">
        <v>9.443E-2</v>
      </c>
    </row>
    <row r="924" spans="1:16">
      <c r="A924">
        <v>769927</v>
      </c>
      <c r="B924" t="s">
        <v>1645</v>
      </c>
      <c r="C924">
        <v>1.66E-2</v>
      </c>
      <c r="D924">
        <v>2.4150000000000001E-2</v>
      </c>
      <c r="E924">
        <v>3.0870000000000002E-2</v>
      </c>
      <c r="F924">
        <v>3.5770000000000003E-2</v>
      </c>
      <c r="G924">
        <v>4.283E-2</v>
      </c>
      <c r="H924">
        <v>5.2949999999999997E-2</v>
      </c>
      <c r="I924">
        <v>6.3170000000000004E-2</v>
      </c>
      <c r="J924">
        <v>7.349E-2</v>
      </c>
      <c r="K924" t="s">
        <v>2303</v>
      </c>
      <c r="L924" t="s">
        <v>285</v>
      </c>
      <c r="M924" t="s">
        <v>1013</v>
      </c>
      <c r="N924" t="s">
        <v>697</v>
      </c>
      <c r="O924">
        <v>8.3909999999999998E-2</v>
      </c>
      <c r="P924">
        <v>9.443E-2</v>
      </c>
    </row>
    <row r="925" spans="1:16">
      <c r="A925">
        <v>769928</v>
      </c>
      <c r="B925" t="s">
        <v>1646</v>
      </c>
      <c r="C925">
        <v>1.66E-2</v>
      </c>
      <c r="D925">
        <v>2.4150000000000001E-2</v>
      </c>
      <c r="E925">
        <v>3.0870000000000002E-2</v>
      </c>
      <c r="F925">
        <v>3.5770000000000003E-2</v>
      </c>
      <c r="G925">
        <v>4.283E-2</v>
      </c>
      <c r="H925">
        <v>5.2949999999999997E-2</v>
      </c>
      <c r="I925">
        <v>6.3170000000000004E-2</v>
      </c>
      <c r="J925">
        <v>7.349E-2</v>
      </c>
      <c r="K925" t="s">
        <v>2304</v>
      </c>
      <c r="L925" t="s">
        <v>285</v>
      </c>
      <c r="M925" t="s">
        <v>1013</v>
      </c>
      <c r="N925" t="s">
        <v>699</v>
      </c>
      <c r="O925">
        <v>8.3909999999999998E-2</v>
      </c>
      <c r="P925">
        <v>9.443E-2</v>
      </c>
    </row>
    <row r="926" spans="1:16">
      <c r="A926">
        <v>769929</v>
      </c>
      <c r="B926" t="s">
        <v>1647</v>
      </c>
      <c r="C926">
        <v>1.66E-2</v>
      </c>
      <c r="D926">
        <v>2.4150000000000001E-2</v>
      </c>
      <c r="E926">
        <v>3.0870000000000002E-2</v>
      </c>
      <c r="F926">
        <v>3.5770000000000003E-2</v>
      </c>
      <c r="G926">
        <v>4.283E-2</v>
      </c>
      <c r="H926">
        <v>5.2949999999999997E-2</v>
      </c>
      <c r="I926">
        <v>6.3170000000000004E-2</v>
      </c>
      <c r="J926">
        <v>7.349E-2</v>
      </c>
      <c r="K926" t="s">
        <v>2305</v>
      </c>
      <c r="L926" t="s">
        <v>285</v>
      </c>
      <c r="M926" t="s">
        <v>1013</v>
      </c>
      <c r="N926" t="s">
        <v>701</v>
      </c>
      <c r="O926">
        <v>8.3909999999999998E-2</v>
      </c>
      <c r="P926">
        <v>9.443E-2</v>
      </c>
    </row>
    <row r="927" spans="1:16">
      <c r="A927">
        <v>769930</v>
      </c>
      <c r="B927" t="s">
        <v>1648</v>
      </c>
      <c r="C927">
        <v>1.66E-2</v>
      </c>
      <c r="D927">
        <v>2.4150000000000001E-2</v>
      </c>
      <c r="E927">
        <v>3.0870000000000002E-2</v>
      </c>
      <c r="F927">
        <v>3.5770000000000003E-2</v>
      </c>
      <c r="G927">
        <v>4.283E-2</v>
      </c>
      <c r="H927">
        <v>5.2949999999999997E-2</v>
      </c>
      <c r="I927">
        <v>6.3170000000000004E-2</v>
      </c>
      <c r="J927">
        <v>7.349E-2</v>
      </c>
      <c r="K927" t="s">
        <v>2306</v>
      </c>
      <c r="L927" t="s">
        <v>285</v>
      </c>
      <c r="M927" t="s">
        <v>1013</v>
      </c>
      <c r="N927" t="s">
        <v>703</v>
      </c>
      <c r="O927">
        <v>8.3909999999999998E-2</v>
      </c>
      <c r="P927">
        <v>9.443E-2</v>
      </c>
    </row>
    <row r="928" spans="1:16">
      <c r="A928">
        <v>769931</v>
      </c>
      <c r="B928" t="s">
        <v>1649</v>
      </c>
      <c r="C928">
        <v>1.66E-2</v>
      </c>
      <c r="D928">
        <v>2.4150000000000001E-2</v>
      </c>
      <c r="E928">
        <v>3.0870000000000002E-2</v>
      </c>
      <c r="F928">
        <v>3.5770000000000003E-2</v>
      </c>
      <c r="G928">
        <v>4.283E-2</v>
      </c>
      <c r="H928">
        <v>5.2949999999999997E-2</v>
      </c>
      <c r="I928">
        <v>6.3170000000000004E-2</v>
      </c>
      <c r="J928">
        <v>7.349E-2</v>
      </c>
      <c r="K928" t="s">
        <v>2307</v>
      </c>
      <c r="L928" t="s">
        <v>285</v>
      </c>
      <c r="M928" t="s">
        <v>1013</v>
      </c>
      <c r="N928" t="s">
        <v>705</v>
      </c>
      <c r="O928">
        <v>8.3909999999999998E-2</v>
      </c>
      <c r="P928">
        <v>9.443E-2</v>
      </c>
    </row>
    <row r="929" spans="1:16">
      <c r="A929">
        <v>769932</v>
      </c>
      <c r="B929" t="s">
        <v>1650</v>
      </c>
      <c r="C929">
        <v>1.66E-2</v>
      </c>
      <c r="D929">
        <v>2.4150000000000001E-2</v>
      </c>
      <c r="E929">
        <v>3.0870000000000002E-2</v>
      </c>
      <c r="F929">
        <v>3.5770000000000003E-2</v>
      </c>
      <c r="G929">
        <v>4.283E-2</v>
      </c>
      <c r="H929">
        <v>5.2949999999999997E-2</v>
      </c>
      <c r="I929">
        <v>6.3170000000000004E-2</v>
      </c>
      <c r="J929">
        <v>7.349E-2</v>
      </c>
      <c r="K929" t="s">
        <v>2308</v>
      </c>
      <c r="L929" t="s">
        <v>285</v>
      </c>
      <c r="M929" t="s">
        <v>1013</v>
      </c>
      <c r="N929" t="s">
        <v>707</v>
      </c>
      <c r="O929">
        <v>8.3909999999999998E-2</v>
      </c>
      <c r="P929">
        <v>9.443E-2</v>
      </c>
    </row>
    <row r="930" spans="1:16">
      <c r="A930">
        <v>769933</v>
      </c>
      <c r="B930" t="s">
        <v>1651</v>
      </c>
      <c r="C930">
        <v>1.66E-2</v>
      </c>
      <c r="D930">
        <v>2.4150000000000001E-2</v>
      </c>
      <c r="E930">
        <v>3.0870000000000002E-2</v>
      </c>
      <c r="F930">
        <v>3.5770000000000003E-2</v>
      </c>
      <c r="G930">
        <v>4.283E-2</v>
      </c>
      <c r="H930">
        <v>5.2949999999999997E-2</v>
      </c>
      <c r="I930">
        <v>6.3170000000000004E-2</v>
      </c>
      <c r="J930">
        <v>7.349E-2</v>
      </c>
      <c r="K930" t="s">
        <v>2309</v>
      </c>
      <c r="L930" t="s">
        <v>285</v>
      </c>
      <c r="M930" t="s">
        <v>1013</v>
      </c>
      <c r="N930" t="s">
        <v>709</v>
      </c>
      <c r="O930">
        <v>8.3909999999999998E-2</v>
      </c>
      <c r="P930">
        <v>9.443E-2</v>
      </c>
    </row>
    <row r="931" spans="1:16">
      <c r="A931">
        <v>769934</v>
      </c>
      <c r="B931" t="s">
        <v>1652</v>
      </c>
      <c r="C931">
        <v>1.66E-2</v>
      </c>
      <c r="D931">
        <v>2.4150000000000001E-2</v>
      </c>
      <c r="E931">
        <v>3.0870000000000002E-2</v>
      </c>
      <c r="F931">
        <v>3.5770000000000003E-2</v>
      </c>
      <c r="G931">
        <v>4.283E-2</v>
      </c>
      <c r="H931">
        <v>5.2949999999999997E-2</v>
      </c>
      <c r="I931">
        <v>6.3170000000000004E-2</v>
      </c>
      <c r="J931">
        <v>7.349E-2</v>
      </c>
      <c r="K931" t="s">
        <v>2310</v>
      </c>
      <c r="L931" t="s">
        <v>285</v>
      </c>
      <c r="M931" t="s">
        <v>1013</v>
      </c>
      <c r="N931" t="s">
        <v>711</v>
      </c>
      <c r="O931">
        <v>8.3909999999999998E-2</v>
      </c>
      <c r="P931">
        <v>9.443E-2</v>
      </c>
    </row>
    <row r="932" spans="1:16">
      <c r="A932">
        <v>769935</v>
      </c>
      <c r="B932" t="s">
        <v>1653</v>
      </c>
      <c r="C932">
        <v>1.66E-2</v>
      </c>
      <c r="D932">
        <v>2.4150000000000001E-2</v>
      </c>
      <c r="E932">
        <v>3.0870000000000002E-2</v>
      </c>
      <c r="F932">
        <v>3.5770000000000003E-2</v>
      </c>
      <c r="G932">
        <v>4.283E-2</v>
      </c>
      <c r="H932">
        <v>5.2949999999999997E-2</v>
      </c>
      <c r="I932">
        <v>6.3170000000000004E-2</v>
      </c>
      <c r="J932">
        <v>7.349E-2</v>
      </c>
      <c r="K932" t="s">
        <v>2311</v>
      </c>
      <c r="L932" t="s">
        <v>285</v>
      </c>
      <c r="M932" t="s">
        <v>1013</v>
      </c>
      <c r="N932" t="s">
        <v>713</v>
      </c>
      <c r="O932">
        <v>8.3909999999999998E-2</v>
      </c>
      <c r="P932">
        <v>9.443E-2</v>
      </c>
    </row>
    <row r="933" spans="1:16">
      <c r="A933">
        <v>769936</v>
      </c>
      <c r="B933" t="s">
        <v>1654</v>
      </c>
      <c r="C933">
        <v>1.66E-2</v>
      </c>
      <c r="D933">
        <v>2.4150000000000001E-2</v>
      </c>
      <c r="E933">
        <v>3.0870000000000002E-2</v>
      </c>
      <c r="F933">
        <v>3.5770000000000003E-2</v>
      </c>
      <c r="G933">
        <v>4.283E-2</v>
      </c>
      <c r="H933">
        <v>5.2949999999999997E-2</v>
      </c>
      <c r="I933">
        <v>6.3170000000000004E-2</v>
      </c>
      <c r="J933">
        <v>7.349E-2</v>
      </c>
      <c r="K933" t="s">
        <v>2312</v>
      </c>
      <c r="L933" t="s">
        <v>285</v>
      </c>
      <c r="M933" t="s">
        <v>1013</v>
      </c>
      <c r="N933" t="s">
        <v>715</v>
      </c>
      <c r="O933">
        <v>8.3909999999999998E-2</v>
      </c>
      <c r="P933">
        <v>9.443E-2</v>
      </c>
    </row>
    <row r="934" spans="1:16">
      <c r="A934">
        <v>769937</v>
      </c>
      <c r="B934" t="s">
        <v>1655</v>
      </c>
      <c r="C934">
        <v>1.66E-2</v>
      </c>
      <c r="D934">
        <v>2.4150000000000001E-2</v>
      </c>
      <c r="E934">
        <v>3.0870000000000002E-2</v>
      </c>
      <c r="F934">
        <v>3.5770000000000003E-2</v>
      </c>
      <c r="G934">
        <v>4.283E-2</v>
      </c>
      <c r="H934">
        <v>5.2949999999999997E-2</v>
      </c>
      <c r="I934">
        <v>6.3170000000000004E-2</v>
      </c>
      <c r="J934">
        <v>7.349E-2</v>
      </c>
      <c r="K934" t="s">
        <v>2313</v>
      </c>
      <c r="L934" t="s">
        <v>285</v>
      </c>
      <c r="M934" t="s">
        <v>1013</v>
      </c>
      <c r="N934" t="s">
        <v>717</v>
      </c>
      <c r="O934">
        <v>8.3909999999999998E-2</v>
      </c>
      <c r="P934">
        <v>9.443E-2</v>
      </c>
    </row>
    <row r="935" spans="1:16">
      <c r="A935">
        <v>769938</v>
      </c>
      <c r="B935" t="s">
        <v>1656</v>
      </c>
      <c r="C935">
        <v>1.66E-2</v>
      </c>
      <c r="D935">
        <v>2.4150000000000001E-2</v>
      </c>
      <c r="E935">
        <v>3.0870000000000002E-2</v>
      </c>
      <c r="F935">
        <v>3.5770000000000003E-2</v>
      </c>
      <c r="G935">
        <v>4.283E-2</v>
      </c>
      <c r="H935">
        <v>5.2949999999999997E-2</v>
      </c>
      <c r="I935">
        <v>6.3170000000000004E-2</v>
      </c>
      <c r="J935">
        <v>7.349E-2</v>
      </c>
      <c r="K935" t="s">
        <v>2314</v>
      </c>
      <c r="L935" t="s">
        <v>285</v>
      </c>
      <c r="M935" t="s">
        <v>1013</v>
      </c>
      <c r="N935" t="s">
        <v>719</v>
      </c>
      <c r="O935">
        <v>8.3909999999999998E-2</v>
      </c>
      <c r="P935">
        <v>9.443E-2</v>
      </c>
    </row>
    <row r="936" spans="1:16">
      <c r="A936">
        <v>769939</v>
      </c>
      <c r="B936" t="s">
        <v>1657</v>
      </c>
      <c r="C936">
        <v>1.66E-2</v>
      </c>
      <c r="D936">
        <v>2.4150000000000001E-2</v>
      </c>
      <c r="E936">
        <v>3.0870000000000002E-2</v>
      </c>
      <c r="F936">
        <v>3.5770000000000003E-2</v>
      </c>
      <c r="G936">
        <v>4.283E-2</v>
      </c>
      <c r="H936">
        <v>5.2949999999999997E-2</v>
      </c>
      <c r="I936">
        <v>6.3170000000000004E-2</v>
      </c>
      <c r="J936">
        <v>7.349E-2</v>
      </c>
      <c r="K936" t="s">
        <v>2315</v>
      </c>
      <c r="L936" t="s">
        <v>285</v>
      </c>
      <c r="M936" t="s">
        <v>1013</v>
      </c>
      <c r="N936" t="s">
        <v>721</v>
      </c>
      <c r="O936">
        <v>8.3909999999999998E-2</v>
      </c>
      <c r="P936">
        <v>9.443E-2</v>
      </c>
    </row>
    <row r="937" spans="1:16">
      <c r="A937">
        <v>769940</v>
      </c>
      <c r="B937" t="s">
        <v>1658</v>
      </c>
      <c r="C937">
        <v>1.66E-2</v>
      </c>
      <c r="D937">
        <v>2.4150000000000001E-2</v>
      </c>
      <c r="E937">
        <v>3.0870000000000002E-2</v>
      </c>
      <c r="F937">
        <v>3.5770000000000003E-2</v>
      </c>
      <c r="G937">
        <v>4.283E-2</v>
      </c>
      <c r="H937">
        <v>5.2949999999999997E-2</v>
      </c>
      <c r="I937">
        <v>6.3170000000000004E-2</v>
      </c>
      <c r="J937">
        <v>7.349E-2</v>
      </c>
      <c r="K937" t="s">
        <v>2316</v>
      </c>
      <c r="L937" t="s">
        <v>285</v>
      </c>
      <c r="M937" t="s">
        <v>1013</v>
      </c>
      <c r="N937" t="s">
        <v>723</v>
      </c>
      <c r="O937">
        <v>8.3909999999999998E-2</v>
      </c>
      <c r="P937">
        <v>9.443E-2</v>
      </c>
    </row>
    <row r="938" spans="1:16">
      <c r="A938">
        <v>769941</v>
      </c>
      <c r="B938" t="s">
        <v>1659</v>
      </c>
      <c r="C938">
        <v>1.66E-2</v>
      </c>
      <c r="D938">
        <v>2.4150000000000001E-2</v>
      </c>
      <c r="E938">
        <v>3.0870000000000002E-2</v>
      </c>
      <c r="F938">
        <v>3.5770000000000003E-2</v>
      </c>
      <c r="G938">
        <v>4.283E-2</v>
      </c>
      <c r="H938">
        <v>5.2949999999999997E-2</v>
      </c>
      <c r="I938">
        <v>6.3170000000000004E-2</v>
      </c>
      <c r="J938">
        <v>7.349E-2</v>
      </c>
      <c r="K938" t="s">
        <v>2317</v>
      </c>
      <c r="L938" t="s">
        <v>285</v>
      </c>
      <c r="M938" t="s">
        <v>1013</v>
      </c>
      <c r="N938" t="s">
        <v>725</v>
      </c>
      <c r="O938">
        <v>8.3909999999999998E-2</v>
      </c>
      <c r="P938">
        <v>9.443E-2</v>
      </c>
    </row>
    <row r="939" spans="1:16">
      <c r="A939">
        <v>769942</v>
      </c>
      <c r="B939" t="s">
        <v>1660</v>
      </c>
      <c r="C939">
        <v>1.66E-2</v>
      </c>
      <c r="D939">
        <v>2.4150000000000001E-2</v>
      </c>
      <c r="E939">
        <v>3.0870000000000002E-2</v>
      </c>
      <c r="F939">
        <v>3.5770000000000003E-2</v>
      </c>
      <c r="G939">
        <v>4.283E-2</v>
      </c>
      <c r="H939">
        <v>5.2949999999999997E-2</v>
      </c>
      <c r="I939">
        <v>6.3170000000000004E-2</v>
      </c>
      <c r="J939">
        <v>7.349E-2</v>
      </c>
      <c r="K939" t="s">
        <v>2318</v>
      </c>
      <c r="L939" t="s">
        <v>285</v>
      </c>
      <c r="M939" t="s">
        <v>1013</v>
      </c>
      <c r="N939" t="s">
        <v>727</v>
      </c>
      <c r="O939">
        <v>8.3909999999999998E-2</v>
      </c>
      <c r="P939">
        <v>9.443E-2</v>
      </c>
    </row>
    <row r="940" spans="1:16">
      <c r="A940">
        <v>769943</v>
      </c>
      <c r="B940" t="s">
        <v>1661</v>
      </c>
      <c r="C940">
        <v>1.66E-2</v>
      </c>
      <c r="D940">
        <v>2.4150000000000001E-2</v>
      </c>
      <c r="E940">
        <v>3.0870000000000002E-2</v>
      </c>
      <c r="F940">
        <v>3.5770000000000003E-2</v>
      </c>
      <c r="G940">
        <v>4.283E-2</v>
      </c>
      <c r="H940">
        <v>5.2949999999999997E-2</v>
      </c>
      <c r="I940">
        <v>6.3170000000000004E-2</v>
      </c>
      <c r="J940">
        <v>7.349E-2</v>
      </c>
      <c r="K940" t="s">
        <v>2319</v>
      </c>
      <c r="L940" t="s">
        <v>285</v>
      </c>
      <c r="M940" t="s">
        <v>1013</v>
      </c>
      <c r="N940" t="s">
        <v>729</v>
      </c>
      <c r="O940">
        <v>8.3909999999999998E-2</v>
      </c>
      <c r="P940">
        <v>9.443E-2</v>
      </c>
    </row>
    <row r="941" spans="1:16">
      <c r="A941">
        <v>769944</v>
      </c>
      <c r="B941" t="s">
        <v>1662</v>
      </c>
      <c r="C941">
        <v>1.66E-2</v>
      </c>
      <c r="D941">
        <v>2.4150000000000001E-2</v>
      </c>
      <c r="E941">
        <v>3.0870000000000002E-2</v>
      </c>
      <c r="F941">
        <v>3.5770000000000003E-2</v>
      </c>
      <c r="G941">
        <v>4.283E-2</v>
      </c>
      <c r="H941">
        <v>5.2949999999999997E-2</v>
      </c>
      <c r="I941">
        <v>6.3170000000000004E-2</v>
      </c>
      <c r="J941">
        <v>7.349E-2</v>
      </c>
      <c r="K941" t="s">
        <v>2320</v>
      </c>
      <c r="L941" t="s">
        <v>285</v>
      </c>
      <c r="M941" t="s">
        <v>1013</v>
      </c>
      <c r="N941" t="s">
        <v>731</v>
      </c>
      <c r="O941">
        <v>8.3909999999999998E-2</v>
      </c>
      <c r="P941">
        <v>9.443E-2</v>
      </c>
    </row>
    <row r="942" spans="1:16">
      <c r="A942">
        <v>769945</v>
      </c>
      <c r="B942" t="s">
        <v>1663</v>
      </c>
      <c r="C942">
        <v>1.66E-2</v>
      </c>
      <c r="D942">
        <v>2.4150000000000001E-2</v>
      </c>
      <c r="E942">
        <v>3.0870000000000002E-2</v>
      </c>
      <c r="F942">
        <v>3.5770000000000003E-2</v>
      </c>
      <c r="G942">
        <v>4.283E-2</v>
      </c>
      <c r="H942">
        <v>5.2949999999999997E-2</v>
      </c>
      <c r="I942">
        <v>6.3170000000000004E-2</v>
      </c>
      <c r="J942">
        <v>7.349E-2</v>
      </c>
      <c r="K942" t="s">
        <v>2321</v>
      </c>
      <c r="L942" t="s">
        <v>285</v>
      </c>
      <c r="M942" t="s">
        <v>1013</v>
      </c>
      <c r="N942" t="s">
        <v>733</v>
      </c>
      <c r="O942">
        <v>8.3909999999999998E-2</v>
      </c>
      <c r="P942">
        <v>9.443E-2</v>
      </c>
    </row>
    <row r="943" spans="1:16">
      <c r="A943">
        <v>769946</v>
      </c>
      <c r="B943" t="s">
        <v>1664</v>
      </c>
      <c r="C943">
        <v>1.66E-2</v>
      </c>
      <c r="D943">
        <v>2.4150000000000001E-2</v>
      </c>
      <c r="E943">
        <v>3.0870000000000002E-2</v>
      </c>
      <c r="F943">
        <v>3.5770000000000003E-2</v>
      </c>
      <c r="G943">
        <v>4.283E-2</v>
      </c>
      <c r="H943">
        <v>5.2949999999999997E-2</v>
      </c>
      <c r="I943">
        <v>6.3170000000000004E-2</v>
      </c>
      <c r="J943">
        <v>7.349E-2</v>
      </c>
      <c r="K943" t="s">
        <v>2322</v>
      </c>
      <c r="L943" t="s">
        <v>285</v>
      </c>
      <c r="M943" t="s">
        <v>1013</v>
      </c>
      <c r="N943" t="s">
        <v>735</v>
      </c>
      <c r="O943">
        <v>8.3909999999999998E-2</v>
      </c>
      <c r="P943">
        <v>9.443E-2</v>
      </c>
    </row>
    <row r="944" spans="1:16">
      <c r="A944">
        <v>769947</v>
      </c>
      <c r="B944" t="s">
        <v>1665</v>
      </c>
      <c r="C944">
        <v>1.66E-2</v>
      </c>
      <c r="D944">
        <v>2.4150000000000001E-2</v>
      </c>
      <c r="E944">
        <v>3.0870000000000002E-2</v>
      </c>
      <c r="F944">
        <v>3.5770000000000003E-2</v>
      </c>
      <c r="G944">
        <v>4.283E-2</v>
      </c>
      <c r="H944">
        <v>5.2949999999999997E-2</v>
      </c>
      <c r="I944">
        <v>6.3170000000000004E-2</v>
      </c>
      <c r="J944">
        <v>7.349E-2</v>
      </c>
      <c r="K944" t="s">
        <v>2323</v>
      </c>
      <c r="L944" t="s">
        <v>285</v>
      </c>
      <c r="M944" t="s">
        <v>1013</v>
      </c>
      <c r="N944" t="s">
        <v>737</v>
      </c>
      <c r="O944">
        <v>8.3909999999999998E-2</v>
      </c>
      <c r="P944">
        <v>9.443E-2</v>
      </c>
    </row>
    <row r="945" spans="1:16">
      <c r="A945">
        <v>769948</v>
      </c>
      <c r="B945" t="s">
        <v>1666</v>
      </c>
      <c r="C945">
        <v>1.66E-2</v>
      </c>
      <c r="D945">
        <v>2.4150000000000001E-2</v>
      </c>
      <c r="E945">
        <v>3.0870000000000002E-2</v>
      </c>
      <c r="F945">
        <v>3.5770000000000003E-2</v>
      </c>
      <c r="G945">
        <v>4.283E-2</v>
      </c>
      <c r="H945">
        <v>5.2949999999999997E-2</v>
      </c>
      <c r="I945">
        <v>6.3170000000000004E-2</v>
      </c>
      <c r="J945">
        <v>7.349E-2</v>
      </c>
      <c r="K945" t="s">
        <v>2324</v>
      </c>
      <c r="L945" t="s">
        <v>285</v>
      </c>
      <c r="M945" t="s">
        <v>1013</v>
      </c>
      <c r="N945" t="s">
        <v>739</v>
      </c>
      <c r="O945">
        <v>8.3909999999999998E-2</v>
      </c>
      <c r="P945">
        <v>9.443E-2</v>
      </c>
    </row>
    <row r="946" spans="1:16">
      <c r="A946">
        <v>769949</v>
      </c>
      <c r="B946" t="s">
        <v>1667</v>
      </c>
      <c r="C946">
        <v>1.66E-2</v>
      </c>
      <c r="D946">
        <v>2.4150000000000001E-2</v>
      </c>
      <c r="E946">
        <v>3.0870000000000002E-2</v>
      </c>
      <c r="F946">
        <v>3.5770000000000003E-2</v>
      </c>
      <c r="G946">
        <v>4.283E-2</v>
      </c>
      <c r="H946">
        <v>5.2949999999999997E-2</v>
      </c>
      <c r="I946">
        <v>6.3170000000000004E-2</v>
      </c>
      <c r="J946">
        <v>7.349E-2</v>
      </c>
      <c r="K946" t="s">
        <v>2325</v>
      </c>
      <c r="L946" t="s">
        <v>285</v>
      </c>
      <c r="M946" t="s">
        <v>1013</v>
      </c>
      <c r="N946" t="s">
        <v>741</v>
      </c>
      <c r="O946">
        <v>8.3909999999999998E-2</v>
      </c>
      <c r="P946">
        <v>9.443E-2</v>
      </c>
    </row>
    <row r="947" spans="1:16">
      <c r="A947">
        <v>769950</v>
      </c>
      <c r="B947" t="s">
        <v>1668</v>
      </c>
      <c r="C947">
        <v>1.66E-2</v>
      </c>
      <c r="D947">
        <v>2.4150000000000001E-2</v>
      </c>
      <c r="E947">
        <v>3.0870000000000002E-2</v>
      </c>
      <c r="F947">
        <v>3.5770000000000003E-2</v>
      </c>
      <c r="G947">
        <v>4.283E-2</v>
      </c>
      <c r="H947">
        <v>5.2949999999999997E-2</v>
      </c>
      <c r="I947">
        <v>6.3170000000000004E-2</v>
      </c>
      <c r="J947">
        <v>7.349E-2</v>
      </c>
      <c r="K947" t="s">
        <v>2326</v>
      </c>
      <c r="L947" t="s">
        <v>285</v>
      </c>
      <c r="M947" t="s">
        <v>1013</v>
      </c>
      <c r="N947" t="s">
        <v>743</v>
      </c>
      <c r="O947">
        <v>8.3909999999999998E-2</v>
      </c>
      <c r="P947">
        <v>9.443E-2</v>
      </c>
    </row>
    <row r="948" spans="1:16">
      <c r="A948">
        <v>769951</v>
      </c>
      <c r="B948" t="s">
        <v>1669</v>
      </c>
      <c r="C948">
        <v>1.66E-2</v>
      </c>
      <c r="D948">
        <v>2.4150000000000001E-2</v>
      </c>
      <c r="E948">
        <v>3.0870000000000002E-2</v>
      </c>
      <c r="F948">
        <v>3.5770000000000003E-2</v>
      </c>
      <c r="G948">
        <v>4.283E-2</v>
      </c>
      <c r="H948">
        <v>5.2949999999999997E-2</v>
      </c>
      <c r="I948">
        <v>6.3170000000000004E-2</v>
      </c>
      <c r="J948">
        <v>7.349E-2</v>
      </c>
      <c r="K948" t="s">
        <v>2327</v>
      </c>
      <c r="L948" t="s">
        <v>285</v>
      </c>
      <c r="M948" t="s">
        <v>1013</v>
      </c>
      <c r="N948" t="s">
        <v>745</v>
      </c>
      <c r="O948">
        <v>8.3909999999999998E-2</v>
      </c>
      <c r="P948">
        <v>9.443E-2</v>
      </c>
    </row>
    <row r="949" spans="1:16">
      <c r="A949">
        <v>769952</v>
      </c>
      <c r="B949" t="s">
        <v>1670</v>
      </c>
      <c r="C949">
        <v>1.66E-2</v>
      </c>
      <c r="D949">
        <v>2.4150000000000001E-2</v>
      </c>
      <c r="E949">
        <v>3.0870000000000002E-2</v>
      </c>
      <c r="F949">
        <v>3.5770000000000003E-2</v>
      </c>
      <c r="G949">
        <v>4.283E-2</v>
      </c>
      <c r="H949">
        <v>5.2949999999999997E-2</v>
      </c>
      <c r="I949">
        <v>6.3170000000000004E-2</v>
      </c>
      <c r="J949">
        <v>7.349E-2</v>
      </c>
      <c r="K949" t="s">
        <v>2328</v>
      </c>
      <c r="L949" t="s">
        <v>285</v>
      </c>
      <c r="M949" t="s">
        <v>1013</v>
      </c>
      <c r="N949" t="s">
        <v>747</v>
      </c>
      <c r="O949">
        <v>8.3909999999999998E-2</v>
      </c>
      <c r="P949">
        <v>9.443E-2</v>
      </c>
    </row>
    <row r="950" spans="1:16">
      <c r="A950">
        <v>769953</v>
      </c>
      <c r="B950" t="s">
        <v>1671</v>
      </c>
      <c r="C950">
        <v>1.66E-2</v>
      </c>
      <c r="D950">
        <v>2.4150000000000001E-2</v>
      </c>
      <c r="E950">
        <v>3.0870000000000002E-2</v>
      </c>
      <c r="F950">
        <v>3.5770000000000003E-2</v>
      </c>
      <c r="G950">
        <v>4.283E-2</v>
      </c>
      <c r="H950">
        <v>5.2949999999999997E-2</v>
      </c>
      <c r="I950">
        <v>6.3170000000000004E-2</v>
      </c>
      <c r="J950">
        <v>7.349E-2</v>
      </c>
      <c r="K950" t="s">
        <v>2329</v>
      </c>
      <c r="L950" t="s">
        <v>285</v>
      </c>
      <c r="M950" t="s">
        <v>1013</v>
      </c>
      <c r="N950" t="s">
        <v>749</v>
      </c>
      <c r="O950">
        <v>8.3909999999999998E-2</v>
      </c>
      <c r="P950">
        <v>9.443E-2</v>
      </c>
    </row>
    <row r="951" spans="1:16">
      <c r="A951">
        <v>769954</v>
      </c>
      <c r="B951" t="s">
        <v>1672</v>
      </c>
      <c r="C951">
        <v>1.66E-2</v>
      </c>
      <c r="D951">
        <v>2.4150000000000001E-2</v>
      </c>
      <c r="E951">
        <v>3.0870000000000002E-2</v>
      </c>
      <c r="F951">
        <v>3.5770000000000003E-2</v>
      </c>
      <c r="G951">
        <v>4.283E-2</v>
      </c>
      <c r="H951">
        <v>5.2949999999999997E-2</v>
      </c>
      <c r="I951">
        <v>6.3170000000000004E-2</v>
      </c>
      <c r="J951">
        <v>7.349E-2</v>
      </c>
      <c r="K951" t="s">
        <v>2330</v>
      </c>
      <c r="L951" t="s">
        <v>285</v>
      </c>
      <c r="M951" t="s">
        <v>1013</v>
      </c>
      <c r="N951" t="s">
        <v>751</v>
      </c>
      <c r="O951">
        <v>8.3909999999999998E-2</v>
      </c>
      <c r="P951">
        <v>9.443E-2</v>
      </c>
    </row>
    <row r="952" spans="1:16">
      <c r="A952">
        <v>769955</v>
      </c>
      <c r="B952" t="s">
        <v>1673</v>
      </c>
      <c r="C952">
        <v>1.66E-2</v>
      </c>
      <c r="D952">
        <v>2.4150000000000001E-2</v>
      </c>
      <c r="E952">
        <v>3.0870000000000002E-2</v>
      </c>
      <c r="F952">
        <v>3.5770000000000003E-2</v>
      </c>
      <c r="G952">
        <v>4.283E-2</v>
      </c>
      <c r="H952">
        <v>5.2949999999999997E-2</v>
      </c>
      <c r="I952">
        <v>6.3170000000000004E-2</v>
      </c>
      <c r="J952">
        <v>7.349E-2</v>
      </c>
      <c r="K952" t="s">
        <v>2331</v>
      </c>
      <c r="L952" t="s">
        <v>285</v>
      </c>
      <c r="M952" t="s">
        <v>1013</v>
      </c>
      <c r="N952" t="s">
        <v>753</v>
      </c>
      <c r="O952">
        <v>8.3909999999999998E-2</v>
      </c>
      <c r="P952">
        <v>9.443E-2</v>
      </c>
    </row>
    <row r="953" spans="1:16">
      <c r="A953">
        <v>769956</v>
      </c>
      <c r="B953" t="s">
        <v>1674</v>
      </c>
      <c r="C953">
        <v>1.66E-2</v>
      </c>
      <c r="D953">
        <v>2.4150000000000001E-2</v>
      </c>
      <c r="E953">
        <v>3.0870000000000002E-2</v>
      </c>
      <c r="F953">
        <v>3.5770000000000003E-2</v>
      </c>
      <c r="G953">
        <v>4.283E-2</v>
      </c>
      <c r="H953">
        <v>5.2949999999999997E-2</v>
      </c>
      <c r="I953">
        <v>6.3170000000000004E-2</v>
      </c>
      <c r="J953">
        <v>7.349E-2</v>
      </c>
      <c r="K953" t="s">
        <v>2332</v>
      </c>
      <c r="L953" t="s">
        <v>285</v>
      </c>
      <c r="M953" t="s">
        <v>1013</v>
      </c>
      <c r="N953" t="s">
        <v>755</v>
      </c>
      <c r="O953">
        <v>8.3909999999999998E-2</v>
      </c>
      <c r="P953">
        <v>9.443E-2</v>
      </c>
    </row>
    <row r="954" spans="1:16">
      <c r="A954">
        <v>769957</v>
      </c>
      <c r="B954" t="s">
        <v>1675</v>
      </c>
      <c r="C954">
        <v>1.66E-2</v>
      </c>
      <c r="D954">
        <v>2.4150000000000001E-2</v>
      </c>
      <c r="E954">
        <v>3.0870000000000002E-2</v>
      </c>
      <c r="F954">
        <v>3.5770000000000003E-2</v>
      </c>
      <c r="G954">
        <v>4.283E-2</v>
      </c>
      <c r="H954">
        <v>5.2949999999999997E-2</v>
      </c>
      <c r="I954">
        <v>6.3170000000000004E-2</v>
      </c>
      <c r="J954">
        <v>7.349E-2</v>
      </c>
      <c r="K954" t="s">
        <v>2333</v>
      </c>
      <c r="L954" t="s">
        <v>285</v>
      </c>
      <c r="M954" t="s">
        <v>1013</v>
      </c>
      <c r="N954" t="s">
        <v>757</v>
      </c>
      <c r="O954">
        <v>8.3909999999999998E-2</v>
      </c>
      <c r="P954">
        <v>9.443E-2</v>
      </c>
    </row>
    <row r="955" spans="1:16">
      <c r="A955">
        <v>769958</v>
      </c>
      <c r="B955" t="s">
        <v>1676</v>
      </c>
      <c r="C955">
        <v>1.66E-2</v>
      </c>
      <c r="D955">
        <v>2.4150000000000001E-2</v>
      </c>
      <c r="E955">
        <v>3.0870000000000002E-2</v>
      </c>
      <c r="F955">
        <v>3.5770000000000003E-2</v>
      </c>
      <c r="G955">
        <v>4.283E-2</v>
      </c>
      <c r="H955">
        <v>5.2949999999999997E-2</v>
      </c>
      <c r="I955">
        <v>6.3170000000000004E-2</v>
      </c>
      <c r="J955">
        <v>7.349E-2</v>
      </c>
      <c r="K955" t="s">
        <v>2334</v>
      </c>
      <c r="L955" t="s">
        <v>285</v>
      </c>
      <c r="M955" t="s">
        <v>1013</v>
      </c>
      <c r="N955" t="s">
        <v>759</v>
      </c>
      <c r="O955">
        <v>8.3909999999999998E-2</v>
      </c>
      <c r="P955">
        <v>9.443E-2</v>
      </c>
    </row>
    <row r="956" spans="1:16">
      <c r="A956">
        <v>769959</v>
      </c>
      <c r="B956" t="s">
        <v>1677</v>
      </c>
      <c r="C956">
        <v>1.66E-2</v>
      </c>
      <c r="D956">
        <v>2.4150000000000001E-2</v>
      </c>
      <c r="E956">
        <v>3.0870000000000002E-2</v>
      </c>
      <c r="F956">
        <v>3.5770000000000003E-2</v>
      </c>
      <c r="G956">
        <v>4.283E-2</v>
      </c>
      <c r="H956">
        <v>5.2949999999999997E-2</v>
      </c>
      <c r="I956">
        <v>6.3170000000000004E-2</v>
      </c>
      <c r="J956">
        <v>7.349E-2</v>
      </c>
      <c r="K956" t="s">
        <v>2335</v>
      </c>
      <c r="L956" t="s">
        <v>285</v>
      </c>
      <c r="M956" t="s">
        <v>1013</v>
      </c>
      <c r="N956" t="s">
        <v>761</v>
      </c>
      <c r="O956">
        <v>8.3909999999999998E-2</v>
      </c>
      <c r="P956">
        <v>9.443E-2</v>
      </c>
    </row>
    <row r="957" spans="1:16">
      <c r="A957">
        <v>769960</v>
      </c>
      <c r="B957" t="s">
        <v>1678</v>
      </c>
      <c r="C957">
        <v>1.66E-2</v>
      </c>
      <c r="D957">
        <v>2.4150000000000001E-2</v>
      </c>
      <c r="E957">
        <v>3.0870000000000002E-2</v>
      </c>
      <c r="F957">
        <v>3.5770000000000003E-2</v>
      </c>
      <c r="G957">
        <v>4.283E-2</v>
      </c>
      <c r="H957">
        <v>5.2949999999999997E-2</v>
      </c>
      <c r="I957">
        <v>6.3170000000000004E-2</v>
      </c>
      <c r="J957">
        <v>7.349E-2</v>
      </c>
      <c r="K957" t="s">
        <v>2336</v>
      </c>
      <c r="L957" t="s">
        <v>285</v>
      </c>
      <c r="M957" t="s">
        <v>1013</v>
      </c>
      <c r="N957" t="s">
        <v>763</v>
      </c>
      <c r="O957">
        <v>8.3909999999999998E-2</v>
      </c>
      <c r="P957">
        <v>9.443E-2</v>
      </c>
    </row>
    <row r="958" spans="1:16">
      <c r="A958">
        <v>769961</v>
      </c>
      <c r="B958" t="s">
        <v>1679</v>
      </c>
      <c r="C958">
        <v>1.66E-2</v>
      </c>
      <c r="D958">
        <v>2.4150000000000001E-2</v>
      </c>
      <c r="E958">
        <v>3.0870000000000002E-2</v>
      </c>
      <c r="F958">
        <v>3.5770000000000003E-2</v>
      </c>
      <c r="G958">
        <v>4.283E-2</v>
      </c>
      <c r="H958">
        <v>5.2949999999999997E-2</v>
      </c>
      <c r="I958">
        <v>6.3170000000000004E-2</v>
      </c>
      <c r="J958">
        <v>7.349E-2</v>
      </c>
      <c r="K958" t="s">
        <v>2337</v>
      </c>
      <c r="L958" t="s">
        <v>285</v>
      </c>
      <c r="M958" t="s">
        <v>1013</v>
      </c>
      <c r="N958" t="s">
        <v>765</v>
      </c>
      <c r="O958">
        <v>8.3909999999999998E-2</v>
      </c>
      <c r="P958">
        <v>9.443E-2</v>
      </c>
    </row>
    <row r="959" spans="1:16">
      <c r="A959">
        <v>769962</v>
      </c>
      <c r="B959" t="s">
        <v>1680</v>
      </c>
      <c r="C959">
        <v>1.66E-2</v>
      </c>
      <c r="D959">
        <v>2.4150000000000001E-2</v>
      </c>
      <c r="E959">
        <v>3.0870000000000002E-2</v>
      </c>
      <c r="F959">
        <v>3.5770000000000003E-2</v>
      </c>
      <c r="G959">
        <v>4.283E-2</v>
      </c>
      <c r="H959">
        <v>5.2949999999999997E-2</v>
      </c>
      <c r="I959">
        <v>6.3170000000000004E-2</v>
      </c>
      <c r="J959">
        <v>7.349E-2</v>
      </c>
      <c r="K959" t="s">
        <v>2338</v>
      </c>
      <c r="L959" t="s">
        <v>285</v>
      </c>
      <c r="M959" t="s">
        <v>1013</v>
      </c>
      <c r="N959" t="s">
        <v>767</v>
      </c>
      <c r="O959">
        <v>8.3909999999999998E-2</v>
      </c>
      <c r="P959">
        <v>9.443E-2</v>
      </c>
    </row>
    <row r="960" spans="1:16">
      <c r="A960">
        <v>769963</v>
      </c>
      <c r="B960" t="s">
        <v>1681</v>
      </c>
      <c r="C960">
        <v>1.66E-2</v>
      </c>
      <c r="D960">
        <v>2.4150000000000001E-2</v>
      </c>
      <c r="E960">
        <v>3.0870000000000002E-2</v>
      </c>
      <c r="F960">
        <v>3.5770000000000003E-2</v>
      </c>
      <c r="G960">
        <v>4.283E-2</v>
      </c>
      <c r="H960">
        <v>5.2949999999999997E-2</v>
      </c>
      <c r="I960">
        <v>6.3170000000000004E-2</v>
      </c>
      <c r="J960">
        <v>7.349E-2</v>
      </c>
      <c r="K960" t="s">
        <v>2339</v>
      </c>
      <c r="L960" t="s">
        <v>285</v>
      </c>
      <c r="M960" t="s">
        <v>1013</v>
      </c>
      <c r="N960" t="s">
        <v>769</v>
      </c>
      <c r="O960">
        <v>8.3909999999999998E-2</v>
      </c>
      <c r="P960">
        <v>9.443E-2</v>
      </c>
    </row>
    <row r="961" spans="1:16">
      <c r="A961">
        <v>769964</v>
      </c>
      <c r="B961" t="s">
        <v>1682</v>
      </c>
      <c r="C961">
        <v>1.66E-2</v>
      </c>
      <c r="D961">
        <v>2.4150000000000001E-2</v>
      </c>
      <c r="E961">
        <v>3.0870000000000002E-2</v>
      </c>
      <c r="F961">
        <v>3.5770000000000003E-2</v>
      </c>
      <c r="G961">
        <v>4.283E-2</v>
      </c>
      <c r="H961">
        <v>5.2949999999999997E-2</v>
      </c>
      <c r="I961">
        <v>6.3170000000000004E-2</v>
      </c>
      <c r="J961">
        <v>7.349E-2</v>
      </c>
      <c r="K961" t="s">
        <v>2340</v>
      </c>
      <c r="L961" t="s">
        <v>285</v>
      </c>
      <c r="M961" t="s">
        <v>1013</v>
      </c>
      <c r="N961" t="s">
        <v>771</v>
      </c>
      <c r="O961">
        <v>8.3909999999999998E-2</v>
      </c>
      <c r="P961">
        <v>9.443E-2</v>
      </c>
    </row>
    <row r="962" spans="1:16">
      <c r="A962">
        <v>769965</v>
      </c>
      <c r="B962" t="s">
        <v>1683</v>
      </c>
      <c r="C962">
        <v>1.66E-2</v>
      </c>
      <c r="D962">
        <v>2.4150000000000001E-2</v>
      </c>
      <c r="E962">
        <v>3.0870000000000002E-2</v>
      </c>
      <c r="F962">
        <v>3.5770000000000003E-2</v>
      </c>
      <c r="G962">
        <v>4.283E-2</v>
      </c>
      <c r="H962">
        <v>5.2949999999999997E-2</v>
      </c>
      <c r="I962">
        <v>6.3170000000000004E-2</v>
      </c>
      <c r="J962">
        <v>7.349E-2</v>
      </c>
      <c r="K962" t="s">
        <v>2341</v>
      </c>
      <c r="L962" t="s">
        <v>285</v>
      </c>
      <c r="M962" t="s">
        <v>1013</v>
      </c>
      <c r="N962" t="s">
        <v>773</v>
      </c>
      <c r="O962">
        <v>8.3909999999999998E-2</v>
      </c>
      <c r="P962">
        <v>9.443E-2</v>
      </c>
    </row>
    <row r="963" spans="1:16">
      <c r="A963">
        <v>769966</v>
      </c>
      <c r="B963" t="s">
        <v>1684</v>
      </c>
      <c r="C963">
        <v>1.66E-2</v>
      </c>
      <c r="D963">
        <v>2.4150000000000001E-2</v>
      </c>
      <c r="E963">
        <v>3.0870000000000002E-2</v>
      </c>
      <c r="F963">
        <v>3.5770000000000003E-2</v>
      </c>
      <c r="G963">
        <v>4.283E-2</v>
      </c>
      <c r="H963">
        <v>5.2949999999999997E-2</v>
      </c>
      <c r="I963">
        <v>6.3170000000000004E-2</v>
      </c>
      <c r="J963">
        <v>7.349E-2</v>
      </c>
      <c r="K963" t="s">
        <v>2342</v>
      </c>
      <c r="L963" t="s">
        <v>285</v>
      </c>
      <c r="M963" t="s">
        <v>1013</v>
      </c>
      <c r="N963" t="s">
        <v>775</v>
      </c>
      <c r="O963">
        <v>8.3909999999999998E-2</v>
      </c>
      <c r="P963">
        <v>9.443E-2</v>
      </c>
    </row>
    <row r="964" spans="1:16">
      <c r="A964">
        <v>769967</v>
      </c>
      <c r="B964" t="s">
        <v>1685</v>
      </c>
      <c r="C964">
        <v>1.66E-2</v>
      </c>
      <c r="D964">
        <v>2.4150000000000001E-2</v>
      </c>
      <c r="E964">
        <v>3.0870000000000002E-2</v>
      </c>
      <c r="F964">
        <v>3.5770000000000003E-2</v>
      </c>
      <c r="G964">
        <v>4.283E-2</v>
      </c>
      <c r="H964">
        <v>5.2949999999999997E-2</v>
      </c>
      <c r="I964">
        <v>6.3170000000000004E-2</v>
      </c>
      <c r="J964">
        <v>7.349E-2</v>
      </c>
      <c r="K964" t="s">
        <v>2343</v>
      </c>
      <c r="L964" t="s">
        <v>285</v>
      </c>
      <c r="M964" t="s">
        <v>1013</v>
      </c>
      <c r="N964" t="s">
        <v>777</v>
      </c>
      <c r="O964">
        <v>8.3909999999999998E-2</v>
      </c>
      <c r="P964">
        <v>9.443E-2</v>
      </c>
    </row>
    <row r="965" spans="1:16">
      <c r="A965">
        <v>769760</v>
      </c>
      <c r="B965" t="s">
        <v>1686</v>
      </c>
      <c r="C965">
        <v>1.397E-2</v>
      </c>
      <c r="D965">
        <v>2.3879999999999998E-2</v>
      </c>
      <c r="E965">
        <v>3.517E-2</v>
      </c>
      <c r="F965">
        <v>4.7890000000000002E-2</v>
      </c>
      <c r="G965">
        <v>6.0749999999999998E-2</v>
      </c>
      <c r="H965">
        <v>7.3779999999999998E-2</v>
      </c>
      <c r="I965">
        <v>8.6959999999999996E-2</v>
      </c>
      <c r="J965">
        <v>0.10031</v>
      </c>
      <c r="K965" t="s">
        <v>2344</v>
      </c>
      <c r="L965" t="s">
        <v>285</v>
      </c>
      <c r="M965" t="s">
        <v>289</v>
      </c>
      <c r="N965" t="s">
        <v>657</v>
      </c>
      <c r="O965">
        <v>0.11382</v>
      </c>
      <c r="P965">
        <v>0.1275</v>
      </c>
    </row>
    <row r="966" spans="1:16">
      <c r="A966">
        <v>769761</v>
      </c>
      <c r="B966" t="s">
        <v>1687</v>
      </c>
      <c r="C966">
        <v>1.397E-2</v>
      </c>
      <c r="D966">
        <v>2.3879999999999998E-2</v>
      </c>
      <c r="E966">
        <v>3.517E-2</v>
      </c>
      <c r="F966">
        <v>4.7890000000000002E-2</v>
      </c>
      <c r="G966">
        <v>6.0749999999999998E-2</v>
      </c>
      <c r="H966">
        <v>7.3779999999999998E-2</v>
      </c>
      <c r="I966">
        <v>8.6959999999999996E-2</v>
      </c>
      <c r="J966">
        <v>0.10031</v>
      </c>
      <c r="K966" t="s">
        <v>2345</v>
      </c>
      <c r="L966" t="s">
        <v>285</v>
      </c>
      <c r="M966" t="s">
        <v>289</v>
      </c>
      <c r="N966" t="s">
        <v>659</v>
      </c>
      <c r="O966">
        <v>0.11382</v>
      </c>
      <c r="P966">
        <v>0.1275</v>
      </c>
    </row>
    <row r="967" spans="1:16">
      <c r="A967">
        <v>769762</v>
      </c>
      <c r="B967" t="s">
        <v>1688</v>
      </c>
      <c r="C967">
        <v>1.397E-2</v>
      </c>
      <c r="D967">
        <v>2.3879999999999998E-2</v>
      </c>
      <c r="E967">
        <v>3.517E-2</v>
      </c>
      <c r="F967">
        <v>4.7890000000000002E-2</v>
      </c>
      <c r="G967">
        <v>6.0749999999999998E-2</v>
      </c>
      <c r="H967">
        <v>7.3779999999999998E-2</v>
      </c>
      <c r="I967">
        <v>8.6959999999999996E-2</v>
      </c>
      <c r="J967">
        <v>0.10031</v>
      </c>
      <c r="K967" t="s">
        <v>2346</v>
      </c>
      <c r="L967" t="s">
        <v>285</v>
      </c>
      <c r="M967" t="s">
        <v>289</v>
      </c>
      <c r="N967" t="s">
        <v>661</v>
      </c>
      <c r="O967">
        <v>0.11382</v>
      </c>
      <c r="P967">
        <v>0.1275</v>
      </c>
    </row>
    <row r="968" spans="1:16">
      <c r="A968">
        <v>769763</v>
      </c>
      <c r="B968" t="s">
        <v>1689</v>
      </c>
      <c r="C968">
        <v>1.397E-2</v>
      </c>
      <c r="D968">
        <v>2.3879999999999998E-2</v>
      </c>
      <c r="E968">
        <v>3.517E-2</v>
      </c>
      <c r="F968">
        <v>4.7890000000000002E-2</v>
      </c>
      <c r="G968">
        <v>6.0749999999999998E-2</v>
      </c>
      <c r="H968">
        <v>7.3779999999999998E-2</v>
      </c>
      <c r="I968">
        <v>8.6959999999999996E-2</v>
      </c>
      <c r="J968">
        <v>0.10031</v>
      </c>
      <c r="K968" t="s">
        <v>2347</v>
      </c>
      <c r="L968" t="s">
        <v>285</v>
      </c>
      <c r="M968" t="s">
        <v>289</v>
      </c>
      <c r="N968" t="s">
        <v>663</v>
      </c>
      <c r="O968">
        <v>0.11382</v>
      </c>
      <c r="P968">
        <v>0.1275</v>
      </c>
    </row>
    <row r="969" spans="1:16">
      <c r="A969">
        <v>769764</v>
      </c>
      <c r="B969" t="s">
        <v>1690</v>
      </c>
      <c r="C969">
        <v>1.397E-2</v>
      </c>
      <c r="D969">
        <v>2.3879999999999998E-2</v>
      </c>
      <c r="E969">
        <v>3.517E-2</v>
      </c>
      <c r="F969">
        <v>4.7890000000000002E-2</v>
      </c>
      <c r="G969">
        <v>6.0749999999999998E-2</v>
      </c>
      <c r="H969">
        <v>7.3779999999999998E-2</v>
      </c>
      <c r="I969">
        <v>8.6959999999999996E-2</v>
      </c>
      <c r="J969">
        <v>0.10031</v>
      </c>
      <c r="K969" t="s">
        <v>2348</v>
      </c>
      <c r="L969" t="s">
        <v>285</v>
      </c>
      <c r="M969" t="s">
        <v>289</v>
      </c>
      <c r="N969" t="s">
        <v>665</v>
      </c>
      <c r="O969">
        <v>0.11382</v>
      </c>
      <c r="P969">
        <v>0.1275</v>
      </c>
    </row>
    <row r="970" spans="1:16">
      <c r="A970">
        <v>769765</v>
      </c>
      <c r="B970" t="s">
        <v>1691</v>
      </c>
      <c r="C970">
        <v>1.397E-2</v>
      </c>
      <c r="D970">
        <v>2.3879999999999998E-2</v>
      </c>
      <c r="E970">
        <v>3.517E-2</v>
      </c>
      <c r="F970">
        <v>4.7890000000000002E-2</v>
      </c>
      <c r="G970">
        <v>6.0749999999999998E-2</v>
      </c>
      <c r="H970">
        <v>7.3779999999999998E-2</v>
      </c>
      <c r="I970">
        <v>8.6959999999999996E-2</v>
      </c>
      <c r="J970">
        <v>0.10031</v>
      </c>
      <c r="K970" t="s">
        <v>2349</v>
      </c>
      <c r="L970" t="s">
        <v>285</v>
      </c>
      <c r="M970" t="s">
        <v>289</v>
      </c>
      <c r="N970" t="s">
        <v>667</v>
      </c>
      <c r="O970">
        <v>0.11382</v>
      </c>
      <c r="P970">
        <v>0.1275</v>
      </c>
    </row>
    <row r="971" spans="1:16">
      <c r="A971">
        <v>769766</v>
      </c>
      <c r="B971" t="s">
        <v>1692</v>
      </c>
      <c r="C971">
        <v>1.397E-2</v>
      </c>
      <c r="D971">
        <v>2.3879999999999998E-2</v>
      </c>
      <c r="E971">
        <v>3.517E-2</v>
      </c>
      <c r="F971">
        <v>4.7890000000000002E-2</v>
      </c>
      <c r="G971">
        <v>6.0749999999999998E-2</v>
      </c>
      <c r="H971">
        <v>7.3779999999999998E-2</v>
      </c>
      <c r="I971">
        <v>8.6959999999999996E-2</v>
      </c>
      <c r="J971">
        <v>0.10031</v>
      </c>
      <c r="K971" t="s">
        <v>2350</v>
      </c>
      <c r="L971" t="s">
        <v>285</v>
      </c>
      <c r="M971" t="s">
        <v>289</v>
      </c>
      <c r="N971" t="s">
        <v>669</v>
      </c>
      <c r="O971">
        <v>0.11382</v>
      </c>
      <c r="P971">
        <v>0.1275</v>
      </c>
    </row>
    <row r="972" spans="1:16">
      <c r="A972">
        <v>769767</v>
      </c>
      <c r="B972" t="s">
        <v>1693</v>
      </c>
      <c r="C972">
        <v>1.397E-2</v>
      </c>
      <c r="D972">
        <v>2.3879999999999998E-2</v>
      </c>
      <c r="E972">
        <v>3.517E-2</v>
      </c>
      <c r="F972">
        <v>4.7890000000000002E-2</v>
      </c>
      <c r="G972">
        <v>6.0749999999999998E-2</v>
      </c>
      <c r="H972">
        <v>7.3779999999999998E-2</v>
      </c>
      <c r="I972">
        <v>8.6959999999999996E-2</v>
      </c>
      <c r="J972">
        <v>0.10031</v>
      </c>
      <c r="K972" t="s">
        <v>2351</v>
      </c>
      <c r="L972" t="s">
        <v>285</v>
      </c>
      <c r="M972" t="s">
        <v>289</v>
      </c>
      <c r="N972" t="s">
        <v>671</v>
      </c>
      <c r="O972">
        <v>0.11382</v>
      </c>
      <c r="P972">
        <v>0.1275</v>
      </c>
    </row>
    <row r="973" spans="1:16">
      <c r="A973">
        <v>769768</v>
      </c>
      <c r="B973" t="s">
        <v>1694</v>
      </c>
      <c r="C973">
        <v>1.397E-2</v>
      </c>
      <c r="D973">
        <v>2.3879999999999998E-2</v>
      </c>
      <c r="E973">
        <v>3.517E-2</v>
      </c>
      <c r="F973">
        <v>4.7890000000000002E-2</v>
      </c>
      <c r="G973">
        <v>6.0749999999999998E-2</v>
      </c>
      <c r="H973">
        <v>7.3779999999999998E-2</v>
      </c>
      <c r="I973">
        <v>8.6959999999999996E-2</v>
      </c>
      <c r="J973">
        <v>0.10031</v>
      </c>
      <c r="K973" t="s">
        <v>2352</v>
      </c>
      <c r="L973" t="s">
        <v>285</v>
      </c>
      <c r="M973" t="s">
        <v>289</v>
      </c>
      <c r="N973" t="s">
        <v>673</v>
      </c>
      <c r="O973">
        <v>0.11382</v>
      </c>
      <c r="P973">
        <v>0.1275</v>
      </c>
    </row>
    <row r="974" spans="1:16">
      <c r="A974">
        <v>769769</v>
      </c>
      <c r="B974" t="s">
        <v>1695</v>
      </c>
      <c r="C974">
        <v>1.397E-2</v>
      </c>
      <c r="D974">
        <v>2.3879999999999998E-2</v>
      </c>
      <c r="E974">
        <v>3.517E-2</v>
      </c>
      <c r="F974">
        <v>4.7890000000000002E-2</v>
      </c>
      <c r="G974">
        <v>6.0749999999999998E-2</v>
      </c>
      <c r="H974">
        <v>7.3779999999999998E-2</v>
      </c>
      <c r="I974">
        <v>8.6959999999999996E-2</v>
      </c>
      <c r="J974">
        <v>0.10031</v>
      </c>
      <c r="K974" t="s">
        <v>2353</v>
      </c>
      <c r="L974" t="s">
        <v>285</v>
      </c>
      <c r="M974" t="s">
        <v>289</v>
      </c>
      <c r="N974" t="s">
        <v>675</v>
      </c>
      <c r="O974">
        <v>0.11382</v>
      </c>
      <c r="P974">
        <v>0.1275</v>
      </c>
    </row>
    <row r="975" spans="1:16">
      <c r="A975">
        <v>769770</v>
      </c>
      <c r="B975" t="s">
        <v>1696</v>
      </c>
      <c r="C975">
        <v>1.397E-2</v>
      </c>
      <c r="D975">
        <v>2.3879999999999998E-2</v>
      </c>
      <c r="E975">
        <v>3.517E-2</v>
      </c>
      <c r="F975">
        <v>4.7890000000000002E-2</v>
      </c>
      <c r="G975">
        <v>6.0749999999999998E-2</v>
      </c>
      <c r="H975">
        <v>7.3779999999999998E-2</v>
      </c>
      <c r="I975">
        <v>8.6959999999999996E-2</v>
      </c>
      <c r="J975">
        <v>0.10031</v>
      </c>
      <c r="K975" t="s">
        <v>2354</v>
      </c>
      <c r="L975" t="s">
        <v>285</v>
      </c>
      <c r="M975" t="s">
        <v>289</v>
      </c>
      <c r="N975" t="s">
        <v>677</v>
      </c>
      <c r="O975">
        <v>0.11382</v>
      </c>
      <c r="P975">
        <v>0.1275</v>
      </c>
    </row>
    <row r="976" spans="1:16">
      <c r="A976">
        <v>778875</v>
      </c>
      <c r="B976" t="s">
        <v>1697</v>
      </c>
      <c r="C976">
        <v>1.397E-2</v>
      </c>
      <c r="D976">
        <v>2.3879999999999998E-2</v>
      </c>
      <c r="E976">
        <v>3.517E-2</v>
      </c>
      <c r="F976">
        <v>4.7890000000000002E-2</v>
      </c>
      <c r="G976">
        <v>6.0749999999999998E-2</v>
      </c>
      <c r="H976">
        <v>7.3779999999999998E-2</v>
      </c>
      <c r="I976">
        <v>8.6959999999999996E-2</v>
      </c>
      <c r="J976">
        <v>0.10031</v>
      </c>
      <c r="K976" t="s">
        <v>2355</v>
      </c>
      <c r="L976" t="s">
        <v>285</v>
      </c>
      <c r="M976" t="s">
        <v>289</v>
      </c>
      <c r="N976" t="s">
        <v>679</v>
      </c>
      <c r="O976">
        <v>0.11382</v>
      </c>
      <c r="P976">
        <v>0.1275</v>
      </c>
    </row>
    <row r="977" spans="1:16">
      <c r="A977">
        <v>769771</v>
      </c>
      <c r="B977" t="s">
        <v>1698</v>
      </c>
      <c r="C977">
        <v>1.397E-2</v>
      </c>
      <c r="D977">
        <v>2.3879999999999998E-2</v>
      </c>
      <c r="E977">
        <v>3.517E-2</v>
      </c>
      <c r="F977">
        <v>4.7890000000000002E-2</v>
      </c>
      <c r="G977">
        <v>6.0749999999999998E-2</v>
      </c>
      <c r="H977">
        <v>7.3779999999999998E-2</v>
      </c>
      <c r="I977">
        <v>8.6959999999999996E-2</v>
      </c>
      <c r="J977">
        <v>0.10031</v>
      </c>
      <c r="K977" t="s">
        <v>2356</v>
      </c>
      <c r="L977" t="s">
        <v>285</v>
      </c>
      <c r="M977" t="s">
        <v>289</v>
      </c>
      <c r="N977" t="s">
        <v>681</v>
      </c>
      <c r="O977">
        <v>0.11382</v>
      </c>
      <c r="P977">
        <v>0.1275</v>
      </c>
    </row>
    <row r="978" spans="1:16">
      <c r="A978">
        <v>769772</v>
      </c>
      <c r="B978" t="s">
        <v>1699</v>
      </c>
      <c r="C978">
        <v>1.397E-2</v>
      </c>
      <c r="D978">
        <v>2.3879999999999998E-2</v>
      </c>
      <c r="E978">
        <v>3.517E-2</v>
      </c>
      <c r="F978">
        <v>4.7890000000000002E-2</v>
      </c>
      <c r="G978">
        <v>6.0749999999999998E-2</v>
      </c>
      <c r="H978">
        <v>7.3779999999999998E-2</v>
      </c>
      <c r="I978">
        <v>8.6959999999999996E-2</v>
      </c>
      <c r="J978">
        <v>0.10031</v>
      </c>
      <c r="K978" t="s">
        <v>2357</v>
      </c>
      <c r="L978" t="s">
        <v>285</v>
      </c>
      <c r="M978" t="s">
        <v>289</v>
      </c>
      <c r="N978" t="s">
        <v>683</v>
      </c>
      <c r="O978">
        <v>0.11382</v>
      </c>
      <c r="P978">
        <v>0.1275</v>
      </c>
    </row>
    <row r="979" spans="1:16">
      <c r="A979">
        <v>769773</v>
      </c>
      <c r="B979" t="s">
        <v>1700</v>
      </c>
      <c r="C979">
        <v>1.397E-2</v>
      </c>
      <c r="D979">
        <v>2.3879999999999998E-2</v>
      </c>
      <c r="E979">
        <v>3.517E-2</v>
      </c>
      <c r="F979">
        <v>4.7890000000000002E-2</v>
      </c>
      <c r="G979">
        <v>6.0749999999999998E-2</v>
      </c>
      <c r="H979">
        <v>7.3779999999999998E-2</v>
      </c>
      <c r="I979">
        <v>8.6959999999999996E-2</v>
      </c>
      <c r="J979">
        <v>0.10031</v>
      </c>
      <c r="K979" t="s">
        <v>2358</v>
      </c>
      <c r="L979" t="s">
        <v>285</v>
      </c>
      <c r="M979" t="s">
        <v>289</v>
      </c>
      <c r="N979" t="s">
        <v>685</v>
      </c>
      <c r="O979">
        <v>0.11382</v>
      </c>
      <c r="P979">
        <v>0.1275</v>
      </c>
    </row>
    <row r="980" spans="1:16">
      <c r="A980">
        <v>769788</v>
      </c>
      <c r="B980" t="s">
        <v>1701</v>
      </c>
      <c r="C980">
        <v>1.618E-2</v>
      </c>
      <c r="D980">
        <v>2.35E-2</v>
      </c>
      <c r="E980">
        <v>2.9929999999999998E-2</v>
      </c>
      <c r="F980">
        <v>3.4450000000000001E-2</v>
      </c>
      <c r="G980">
        <v>4.1149999999999999E-2</v>
      </c>
      <c r="H980">
        <v>5.0880000000000002E-2</v>
      </c>
      <c r="I980">
        <v>6.071E-2</v>
      </c>
      <c r="J980">
        <v>7.0629999999999998E-2</v>
      </c>
      <c r="K980" t="s">
        <v>2359</v>
      </c>
      <c r="L980" t="s">
        <v>285</v>
      </c>
      <c r="M980" t="s">
        <v>289</v>
      </c>
      <c r="N980" t="s">
        <v>687</v>
      </c>
      <c r="O980">
        <v>8.0649999999999999E-2</v>
      </c>
      <c r="P980">
        <v>9.0759999999999993E-2</v>
      </c>
    </row>
    <row r="981" spans="1:16">
      <c r="A981">
        <v>769789</v>
      </c>
      <c r="B981" t="s">
        <v>1702</v>
      </c>
      <c r="C981">
        <v>1.618E-2</v>
      </c>
      <c r="D981">
        <v>2.35E-2</v>
      </c>
      <c r="E981">
        <v>2.9929999999999998E-2</v>
      </c>
      <c r="F981">
        <v>3.4450000000000001E-2</v>
      </c>
      <c r="G981">
        <v>4.1149999999999999E-2</v>
      </c>
      <c r="H981">
        <v>5.0880000000000002E-2</v>
      </c>
      <c r="I981">
        <v>6.071E-2</v>
      </c>
      <c r="J981">
        <v>7.0629999999999998E-2</v>
      </c>
      <c r="K981" t="s">
        <v>2360</v>
      </c>
      <c r="L981" t="s">
        <v>285</v>
      </c>
      <c r="M981" t="s">
        <v>289</v>
      </c>
      <c r="N981" t="s">
        <v>689</v>
      </c>
      <c r="O981">
        <v>8.0649999999999999E-2</v>
      </c>
      <c r="P981">
        <v>9.0759999999999993E-2</v>
      </c>
    </row>
    <row r="982" spans="1:16">
      <c r="A982">
        <v>769790</v>
      </c>
      <c r="B982" t="s">
        <v>1703</v>
      </c>
      <c r="C982">
        <v>1.618E-2</v>
      </c>
      <c r="D982">
        <v>2.35E-2</v>
      </c>
      <c r="E982">
        <v>2.9929999999999998E-2</v>
      </c>
      <c r="F982">
        <v>3.4450000000000001E-2</v>
      </c>
      <c r="G982">
        <v>4.1149999999999999E-2</v>
      </c>
      <c r="H982">
        <v>5.0880000000000002E-2</v>
      </c>
      <c r="I982">
        <v>6.071E-2</v>
      </c>
      <c r="J982">
        <v>7.0629999999999998E-2</v>
      </c>
      <c r="K982" t="s">
        <v>2361</v>
      </c>
      <c r="L982" t="s">
        <v>285</v>
      </c>
      <c r="M982" t="s">
        <v>289</v>
      </c>
      <c r="N982" t="s">
        <v>691</v>
      </c>
      <c r="O982">
        <v>8.0649999999999999E-2</v>
      </c>
      <c r="P982">
        <v>9.0759999999999993E-2</v>
      </c>
    </row>
    <row r="983" spans="1:16">
      <c r="A983">
        <v>769791</v>
      </c>
      <c r="B983" t="s">
        <v>1704</v>
      </c>
      <c r="C983">
        <v>1.618E-2</v>
      </c>
      <c r="D983">
        <v>2.35E-2</v>
      </c>
      <c r="E983">
        <v>2.9929999999999998E-2</v>
      </c>
      <c r="F983">
        <v>3.4450000000000001E-2</v>
      </c>
      <c r="G983">
        <v>4.1149999999999999E-2</v>
      </c>
      <c r="H983">
        <v>5.0880000000000002E-2</v>
      </c>
      <c r="I983">
        <v>6.071E-2</v>
      </c>
      <c r="J983">
        <v>7.0629999999999998E-2</v>
      </c>
      <c r="K983" t="s">
        <v>2362</v>
      </c>
      <c r="L983" t="s">
        <v>285</v>
      </c>
      <c r="M983" t="s">
        <v>289</v>
      </c>
      <c r="N983" t="s">
        <v>693</v>
      </c>
      <c r="O983">
        <v>8.0649999999999999E-2</v>
      </c>
      <c r="P983">
        <v>9.0759999999999993E-2</v>
      </c>
    </row>
    <row r="984" spans="1:16">
      <c r="A984">
        <v>769792</v>
      </c>
      <c r="B984" t="s">
        <v>1705</v>
      </c>
      <c r="C984">
        <v>1.618E-2</v>
      </c>
      <c r="D984">
        <v>2.35E-2</v>
      </c>
      <c r="E984">
        <v>2.9929999999999998E-2</v>
      </c>
      <c r="F984">
        <v>3.4450000000000001E-2</v>
      </c>
      <c r="G984">
        <v>4.1149999999999999E-2</v>
      </c>
      <c r="H984">
        <v>5.0880000000000002E-2</v>
      </c>
      <c r="I984">
        <v>6.071E-2</v>
      </c>
      <c r="J984">
        <v>7.0629999999999998E-2</v>
      </c>
      <c r="K984" t="s">
        <v>2363</v>
      </c>
      <c r="L984" t="s">
        <v>285</v>
      </c>
      <c r="M984" t="s">
        <v>289</v>
      </c>
      <c r="N984" t="s">
        <v>695</v>
      </c>
      <c r="O984">
        <v>8.0649999999999999E-2</v>
      </c>
      <c r="P984">
        <v>9.0759999999999993E-2</v>
      </c>
    </row>
    <row r="985" spans="1:16">
      <c r="A985">
        <v>769793</v>
      </c>
      <c r="B985" t="s">
        <v>1706</v>
      </c>
      <c r="C985">
        <v>1.618E-2</v>
      </c>
      <c r="D985">
        <v>2.35E-2</v>
      </c>
      <c r="E985">
        <v>2.9929999999999998E-2</v>
      </c>
      <c r="F985">
        <v>3.4450000000000001E-2</v>
      </c>
      <c r="G985">
        <v>4.1149999999999999E-2</v>
      </c>
      <c r="H985">
        <v>5.0880000000000002E-2</v>
      </c>
      <c r="I985">
        <v>6.071E-2</v>
      </c>
      <c r="J985">
        <v>7.0629999999999998E-2</v>
      </c>
      <c r="K985" t="s">
        <v>2364</v>
      </c>
      <c r="L985" t="s">
        <v>285</v>
      </c>
      <c r="M985" t="s">
        <v>289</v>
      </c>
      <c r="N985" t="s">
        <v>697</v>
      </c>
      <c r="O985">
        <v>8.0649999999999999E-2</v>
      </c>
      <c r="P985">
        <v>9.0759999999999993E-2</v>
      </c>
    </row>
    <row r="986" spans="1:16">
      <c r="A986">
        <v>769794</v>
      </c>
      <c r="B986" t="s">
        <v>1707</v>
      </c>
      <c r="C986">
        <v>1.618E-2</v>
      </c>
      <c r="D986">
        <v>2.35E-2</v>
      </c>
      <c r="E986">
        <v>2.9929999999999998E-2</v>
      </c>
      <c r="F986">
        <v>3.4450000000000001E-2</v>
      </c>
      <c r="G986">
        <v>4.1149999999999999E-2</v>
      </c>
      <c r="H986">
        <v>5.0880000000000002E-2</v>
      </c>
      <c r="I986">
        <v>6.071E-2</v>
      </c>
      <c r="J986">
        <v>7.0629999999999998E-2</v>
      </c>
      <c r="K986" t="s">
        <v>2365</v>
      </c>
      <c r="L986" t="s">
        <v>285</v>
      </c>
      <c r="M986" t="s">
        <v>289</v>
      </c>
      <c r="N986" t="s">
        <v>699</v>
      </c>
      <c r="O986">
        <v>8.0649999999999999E-2</v>
      </c>
      <c r="P986">
        <v>9.0759999999999993E-2</v>
      </c>
    </row>
    <row r="987" spans="1:16">
      <c r="A987">
        <v>769795</v>
      </c>
      <c r="B987" t="s">
        <v>1708</v>
      </c>
      <c r="C987">
        <v>1.618E-2</v>
      </c>
      <c r="D987">
        <v>2.35E-2</v>
      </c>
      <c r="E987">
        <v>2.9929999999999998E-2</v>
      </c>
      <c r="F987">
        <v>3.4450000000000001E-2</v>
      </c>
      <c r="G987">
        <v>4.1149999999999999E-2</v>
      </c>
      <c r="H987">
        <v>5.0880000000000002E-2</v>
      </c>
      <c r="I987">
        <v>6.071E-2</v>
      </c>
      <c r="J987">
        <v>7.0629999999999998E-2</v>
      </c>
      <c r="K987" t="s">
        <v>2366</v>
      </c>
      <c r="L987" t="s">
        <v>285</v>
      </c>
      <c r="M987" t="s">
        <v>289</v>
      </c>
      <c r="N987" t="s">
        <v>701</v>
      </c>
      <c r="O987">
        <v>8.0649999999999999E-2</v>
      </c>
      <c r="P987">
        <v>9.0759999999999993E-2</v>
      </c>
    </row>
    <row r="988" spans="1:16">
      <c r="A988">
        <v>769796</v>
      </c>
      <c r="B988" t="s">
        <v>1709</v>
      </c>
      <c r="C988">
        <v>1.618E-2</v>
      </c>
      <c r="D988">
        <v>2.35E-2</v>
      </c>
      <c r="E988">
        <v>2.9929999999999998E-2</v>
      </c>
      <c r="F988">
        <v>3.4450000000000001E-2</v>
      </c>
      <c r="G988">
        <v>4.1149999999999999E-2</v>
      </c>
      <c r="H988">
        <v>5.0880000000000002E-2</v>
      </c>
      <c r="I988">
        <v>6.071E-2</v>
      </c>
      <c r="J988">
        <v>7.0629999999999998E-2</v>
      </c>
      <c r="K988" t="s">
        <v>2367</v>
      </c>
      <c r="L988" t="s">
        <v>285</v>
      </c>
      <c r="M988" t="s">
        <v>289</v>
      </c>
      <c r="N988" t="s">
        <v>703</v>
      </c>
      <c r="O988">
        <v>8.0649999999999999E-2</v>
      </c>
      <c r="P988">
        <v>9.0759999999999993E-2</v>
      </c>
    </row>
    <row r="989" spans="1:16">
      <c r="A989">
        <v>769797</v>
      </c>
      <c r="B989" t="s">
        <v>1710</v>
      </c>
      <c r="C989">
        <v>1.618E-2</v>
      </c>
      <c r="D989">
        <v>2.35E-2</v>
      </c>
      <c r="E989">
        <v>2.9929999999999998E-2</v>
      </c>
      <c r="F989">
        <v>3.4450000000000001E-2</v>
      </c>
      <c r="G989">
        <v>4.1149999999999999E-2</v>
      </c>
      <c r="H989">
        <v>5.0880000000000002E-2</v>
      </c>
      <c r="I989">
        <v>6.071E-2</v>
      </c>
      <c r="J989">
        <v>7.0629999999999998E-2</v>
      </c>
      <c r="K989" t="s">
        <v>2368</v>
      </c>
      <c r="L989" t="s">
        <v>285</v>
      </c>
      <c r="M989" t="s">
        <v>289</v>
      </c>
      <c r="N989" t="s">
        <v>705</v>
      </c>
      <c r="O989">
        <v>8.0649999999999999E-2</v>
      </c>
      <c r="P989">
        <v>9.0759999999999993E-2</v>
      </c>
    </row>
    <row r="990" spans="1:16">
      <c r="A990">
        <v>769798</v>
      </c>
      <c r="B990" t="s">
        <v>1711</v>
      </c>
      <c r="C990">
        <v>1.618E-2</v>
      </c>
      <c r="D990">
        <v>2.35E-2</v>
      </c>
      <c r="E990">
        <v>2.9929999999999998E-2</v>
      </c>
      <c r="F990">
        <v>3.4450000000000001E-2</v>
      </c>
      <c r="G990">
        <v>4.1149999999999999E-2</v>
      </c>
      <c r="H990">
        <v>5.0880000000000002E-2</v>
      </c>
      <c r="I990">
        <v>6.071E-2</v>
      </c>
      <c r="J990">
        <v>7.0629999999999998E-2</v>
      </c>
      <c r="K990" t="s">
        <v>2369</v>
      </c>
      <c r="L990" t="s">
        <v>285</v>
      </c>
      <c r="M990" t="s">
        <v>289</v>
      </c>
      <c r="N990" t="s">
        <v>707</v>
      </c>
      <c r="O990">
        <v>8.0649999999999999E-2</v>
      </c>
      <c r="P990">
        <v>9.0759999999999993E-2</v>
      </c>
    </row>
    <row r="991" spans="1:16">
      <c r="A991">
        <v>769799</v>
      </c>
      <c r="B991" t="s">
        <v>1712</v>
      </c>
      <c r="C991">
        <v>1.618E-2</v>
      </c>
      <c r="D991">
        <v>2.35E-2</v>
      </c>
      <c r="E991">
        <v>2.9929999999999998E-2</v>
      </c>
      <c r="F991">
        <v>3.4450000000000001E-2</v>
      </c>
      <c r="G991">
        <v>4.1149999999999999E-2</v>
      </c>
      <c r="H991">
        <v>5.0880000000000002E-2</v>
      </c>
      <c r="I991">
        <v>6.071E-2</v>
      </c>
      <c r="J991">
        <v>7.0629999999999998E-2</v>
      </c>
      <c r="K991" t="s">
        <v>2370</v>
      </c>
      <c r="L991" t="s">
        <v>285</v>
      </c>
      <c r="M991" t="s">
        <v>289</v>
      </c>
      <c r="N991" t="s">
        <v>709</v>
      </c>
      <c r="O991">
        <v>8.0649999999999999E-2</v>
      </c>
      <c r="P991">
        <v>9.0759999999999993E-2</v>
      </c>
    </row>
    <row r="992" spans="1:16">
      <c r="A992">
        <v>769800</v>
      </c>
      <c r="B992" t="s">
        <v>1713</v>
      </c>
      <c r="C992">
        <v>1.618E-2</v>
      </c>
      <c r="D992">
        <v>2.35E-2</v>
      </c>
      <c r="E992">
        <v>2.9929999999999998E-2</v>
      </c>
      <c r="F992">
        <v>3.4450000000000001E-2</v>
      </c>
      <c r="G992">
        <v>4.1149999999999999E-2</v>
      </c>
      <c r="H992">
        <v>5.0880000000000002E-2</v>
      </c>
      <c r="I992">
        <v>6.071E-2</v>
      </c>
      <c r="J992">
        <v>7.0629999999999998E-2</v>
      </c>
      <c r="K992" t="s">
        <v>2371</v>
      </c>
      <c r="L992" t="s">
        <v>285</v>
      </c>
      <c r="M992" t="s">
        <v>289</v>
      </c>
      <c r="N992" t="s">
        <v>711</v>
      </c>
      <c r="O992">
        <v>8.0649999999999999E-2</v>
      </c>
      <c r="P992">
        <v>9.0759999999999993E-2</v>
      </c>
    </row>
    <row r="993" spans="1:16">
      <c r="A993">
        <v>769801</v>
      </c>
      <c r="B993" t="s">
        <v>1714</v>
      </c>
      <c r="C993">
        <v>1.618E-2</v>
      </c>
      <c r="D993">
        <v>2.35E-2</v>
      </c>
      <c r="E993">
        <v>2.9929999999999998E-2</v>
      </c>
      <c r="F993">
        <v>3.4450000000000001E-2</v>
      </c>
      <c r="G993">
        <v>4.1149999999999999E-2</v>
      </c>
      <c r="H993">
        <v>5.0880000000000002E-2</v>
      </c>
      <c r="I993">
        <v>6.071E-2</v>
      </c>
      <c r="J993">
        <v>7.0629999999999998E-2</v>
      </c>
      <c r="K993" t="s">
        <v>2372</v>
      </c>
      <c r="L993" t="s">
        <v>285</v>
      </c>
      <c r="M993" t="s">
        <v>289</v>
      </c>
      <c r="N993" t="s">
        <v>713</v>
      </c>
      <c r="O993">
        <v>8.0649999999999999E-2</v>
      </c>
      <c r="P993">
        <v>9.0759999999999993E-2</v>
      </c>
    </row>
    <row r="994" spans="1:16">
      <c r="A994">
        <v>769802</v>
      </c>
      <c r="B994" t="s">
        <v>1715</v>
      </c>
      <c r="C994">
        <v>1.618E-2</v>
      </c>
      <c r="D994">
        <v>2.35E-2</v>
      </c>
      <c r="E994">
        <v>2.9929999999999998E-2</v>
      </c>
      <c r="F994">
        <v>3.4450000000000001E-2</v>
      </c>
      <c r="G994">
        <v>4.1149999999999999E-2</v>
      </c>
      <c r="H994">
        <v>5.0880000000000002E-2</v>
      </c>
      <c r="I994">
        <v>6.071E-2</v>
      </c>
      <c r="J994">
        <v>7.0629999999999998E-2</v>
      </c>
      <c r="K994" t="s">
        <v>2373</v>
      </c>
      <c r="L994" t="s">
        <v>285</v>
      </c>
      <c r="M994" t="s">
        <v>289</v>
      </c>
      <c r="N994" t="s">
        <v>715</v>
      </c>
      <c r="O994">
        <v>8.0649999999999999E-2</v>
      </c>
      <c r="P994">
        <v>9.0759999999999993E-2</v>
      </c>
    </row>
    <row r="995" spans="1:16">
      <c r="A995">
        <v>769803</v>
      </c>
      <c r="B995" t="s">
        <v>1716</v>
      </c>
      <c r="C995">
        <v>1.618E-2</v>
      </c>
      <c r="D995">
        <v>2.35E-2</v>
      </c>
      <c r="E995">
        <v>2.9929999999999998E-2</v>
      </c>
      <c r="F995">
        <v>3.4450000000000001E-2</v>
      </c>
      <c r="G995">
        <v>4.1149999999999999E-2</v>
      </c>
      <c r="H995">
        <v>5.0880000000000002E-2</v>
      </c>
      <c r="I995">
        <v>6.071E-2</v>
      </c>
      <c r="J995">
        <v>7.0629999999999998E-2</v>
      </c>
      <c r="K995" t="s">
        <v>2374</v>
      </c>
      <c r="L995" t="s">
        <v>285</v>
      </c>
      <c r="M995" t="s">
        <v>289</v>
      </c>
      <c r="N995" t="s">
        <v>717</v>
      </c>
      <c r="O995">
        <v>8.0649999999999999E-2</v>
      </c>
      <c r="P995">
        <v>9.0759999999999993E-2</v>
      </c>
    </row>
    <row r="996" spans="1:16">
      <c r="A996">
        <v>769804</v>
      </c>
      <c r="B996" t="s">
        <v>1717</v>
      </c>
      <c r="C996">
        <v>1.618E-2</v>
      </c>
      <c r="D996">
        <v>2.35E-2</v>
      </c>
      <c r="E996">
        <v>2.9929999999999998E-2</v>
      </c>
      <c r="F996">
        <v>3.4450000000000001E-2</v>
      </c>
      <c r="G996">
        <v>4.1149999999999999E-2</v>
      </c>
      <c r="H996">
        <v>5.0880000000000002E-2</v>
      </c>
      <c r="I996">
        <v>6.071E-2</v>
      </c>
      <c r="J996">
        <v>7.0629999999999998E-2</v>
      </c>
      <c r="K996" t="s">
        <v>2375</v>
      </c>
      <c r="L996" t="s">
        <v>285</v>
      </c>
      <c r="M996" t="s">
        <v>289</v>
      </c>
      <c r="N996" t="s">
        <v>719</v>
      </c>
      <c r="O996">
        <v>8.0649999999999999E-2</v>
      </c>
      <c r="P996">
        <v>9.0759999999999993E-2</v>
      </c>
    </row>
    <row r="997" spans="1:16">
      <c r="A997">
        <v>769805</v>
      </c>
      <c r="B997" t="s">
        <v>1718</v>
      </c>
      <c r="C997">
        <v>1.618E-2</v>
      </c>
      <c r="D997">
        <v>2.35E-2</v>
      </c>
      <c r="E997">
        <v>2.9929999999999998E-2</v>
      </c>
      <c r="F997">
        <v>3.4450000000000001E-2</v>
      </c>
      <c r="G997">
        <v>4.1149999999999999E-2</v>
      </c>
      <c r="H997">
        <v>5.0880000000000002E-2</v>
      </c>
      <c r="I997">
        <v>6.071E-2</v>
      </c>
      <c r="J997">
        <v>7.0629999999999998E-2</v>
      </c>
      <c r="K997" t="s">
        <v>2376</v>
      </c>
      <c r="L997" t="s">
        <v>285</v>
      </c>
      <c r="M997" t="s">
        <v>289</v>
      </c>
      <c r="N997" t="s">
        <v>721</v>
      </c>
      <c r="O997">
        <v>8.0649999999999999E-2</v>
      </c>
      <c r="P997">
        <v>9.0759999999999993E-2</v>
      </c>
    </row>
    <row r="998" spans="1:16">
      <c r="A998">
        <v>769806</v>
      </c>
      <c r="B998" t="s">
        <v>1719</v>
      </c>
      <c r="C998">
        <v>1.618E-2</v>
      </c>
      <c r="D998">
        <v>2.35E-2</v>
      </c>
      <c r="E998">
        <v>2.9929999999999998E-2</v>
      </c>
      <c r="F998">
        <v>3.4450000000000001E-2</v>
      </c>
      <c r="G998">
        <v>4.1149999999999999E-2</v>
      </c>
      <c r="H998">
        <v>5.0880000000000002E-2</v>
      </c>
      <c r="I998">
        <v>6.071E-2</v>
      </c>
      <c r="J998">
        <v>7.0629999999999998E-2</v>
      </c>
      <c r="K998" t="s">
        <v>2377</v>
      </c>
      <c r="L998" t="s">
        <v>285</v>
      </c>
      <c r="M998" t="s">
        <v>289</v>
      </c>
      <c r="N998" t="s">
        <v>723</v>
      </c>
      <c r="O998">
        <v>8.0649999999999999E-2</v>
      </c>
      <c r="P998">
        <v>9.0759999999999993E-2</v>
      </c>
    </row>
    <row r="999" spans="1:16">
      <c r="A999">
        <v>769807</v>
      </c>
      <c r="B999" t="s">
        <v>1720</v>
      </c>
      <c r="C999">
        <v>1.618E-2</v>
      </c>
      <c r="D999">
        <v>2.35E-2</v>
      </c>
      <c r="E999">
        <v>2.9929999999999998E-2</v>
      </c>
      <c r="F999">
        <v>3.4450000000000001E-2</v>
      </c>
      <c r="G999">
        <v>4.1149999999999999E-2</v>
      </c>
      <c r="H999">
        <v>5.0880000000000002E-2</v>
      </c>
      <c r="I999">
        <v>6.071E-2</v>
      </c>
      <c r="J999">
        <v>7.0629999999999998E-2</v>
      </c>
      <c r="K999" t="s">
        <v>2378</v>
      </c>
      <c r="L999" t="s">
        <v>285</v>
      </c>
      <c r="M999" t="s">
        <v>289</v>
      </c>
      <c r="N999" t="s">
        <v>725</v>
      </c>
      <c r="O999">
        <v>8.0649999999999999E-2</v>
      </c>
      <c r="P999">
        <v>9.0759999999999993E-2</v>
      </c>
    </row>
    <row r="1000" spans="1:16">
      <c r="A1000">
        <v>769808</v>
      </c>
      <c r="B1000" t="s">
        <v>1721</v>
      </c>
      <c r="C1000">
        <v>1.618E-2</v>
      </c>
      <c r="D1000">
        <v>2.35E-2</v>
      </c>
      <c r="E1000">
        <v>2.9929999999999998E-2</v>
      </c>
      <c r="F1000">
        <v>3.4450000000000001E-2</v>
      </c>
      <c r="G1000">
        <v>4.1149999999999999E-2</v>
      </c>
      <c r="H1000">
        <v>5.0880000000000002E-2</v>
      </c>
      <c r="I1000">
        <v>6.071E-2</v>
      </c>
      <c r="J1000">
        <v>7.0629999999999998E-2</v>
      </c>
      <c r="K1000" t="s">
        <v>2379</v>
      </c>
      <c r="L1000" t="s">
        <v>285</v>
      </c>
      <c r="M1000" t="s">
        <v>289</v>
      </c>
      <c r="N1000" t="s">
        <v>727</v>
      </c>
      <c r="O1000">
        <v>8.0649999999999999E-2</v>
      </c>
      <c r="P1000">
        <v>9.0759999999999993E-2</v>
      </c>
    </row>
    <row r="1001" spans="1:16">
      <c r="A1001">
        <v>769809</v>
      </c>
      <c r="B1001" t="s">
        <v>1722</v>
      </c>
      <c r="C1001">
        <v>1.618E-2</v>
      </c>
      <c r="D1001">
        <v>2.35E-2</v>
      </c>
      <c r="E1001">
        <v>2.9929999999999998E-2</v>
      </c>
      <c r="F1001">
        <v>3.4450000000000001E-2</v>
      </c>
      <c r="G1001">
        <v>4.1149999999999999E-2</v>
      </c>
      <c r="H1001">
        <v>5.0880000000000002E-2</v>
      </c>
      <c r="I1001">
        <v>6.071E-2</v>
      </c>
      <c r="J1001">
        <v>7.0629999999999998E-2</v>
      </c>
      <c r="K1001" t="s">
        <v>2380</v>
      </c>
      <c r="L1001" t="s">
        <v>285</v>
      </c>
      <c r="M1001" t="s">
        <v>289</v>
      </c>
      <c r="N1001" t="s">
        <v>729</v>
      </c>
      <c r="O1001">
        <v>8.0649999999999999E-2</v>
      </c>
      <c r="P1001">
        <v>9.0759999999999993E-2</v>
      </c>
    </row>
    <row r="1002" spans="1:16">
      <c r="A1002">
        <v>769810</v>
      </c>
      <c r="B1002" t="s">
        <v>1723</v>
      </c>
      <c r="C1002">
        <v>1.618E-2</v>
      </c>
      <c r="D1002">
        <v>2.35E-2</v>
      </c>
      <c r="E1002">
        <v>2.9929999999999998E-2</v>
      </c>
      <c r="F1002">
        <v>3.4450000000000001E-2</v>
      </c>
      <c r="G1002">
        <v>4.1149999999999999E-2</v>
      </c>
      <c r="H1002">
        <v>5.0880000000000002E-2</v>
      </c>
      <c r="I1002">
        <v>6.071E-2</v>
      </c>
      <c r="J1002">
        <v>7.0629999999999998E-2</v>
      </c>
      <c r="K1002" t="s">
        <v>2381</v>
      </c>
      <c r="L1002" t="s">
        <v>285</v>
      </c>
      <c r="M1002" t="s">
        <v>289</v>
      </c>
      <c r="N1002" t="s">
        <v>731</v>
      </c>
      <c r="O1002">
        <v>8.0649999999999999E-2</v>
      </c>
      <c r="P1002">
        <v>9.0759999999999993E-2</v>
      </c>
    </row>
    <row r="1003" spans="1:16">
      <c r="A1003">
        <v>769811</v>
      </c>
      <c r="B1003" t="s">
        <v>1724</v>
      </c>
      <c r="C1003">
        <v>1.618E-2</v>
      </c>
      <c r="D1003">
        <v>2.35E-2</v>
      </c>
      <c r="E1003">
        <v>2.9929999999999998E-2</v>
      </c>
      <c r="F1003">
        <v>3.4450000000000001E-2</v>
      </c>
      <c r="G1003">
        <v>4.1149999999999999E-2</v>
      </c>
      <c r="H1003">
        <v>5.0880000000000002E-2</v>
      </c>
      <c r="I1003">
        <v>6.071E-2</v>
      </c>
      <c r="J1003">
        <v>7.0629999999999998E-2</v>
      </c>
      <c r="K1003" t="s">
        <v>2382</v>
      </c>
      <c r="L1003" t="s">
        <v>285</v>
      </c>
      <c r="M1003" t="s">
        <v>289</v>
      </c>
      <c r="N1003" t="s">
        <v>733</v>
      </c>
      <c r="O1003">
        <v>8.0649999999999999E-2</v>
      </c>
      <c r="P1003">
        <v>9.0759999999999993E-2</v>
      </c>
    </row>
    <row r="1004" spans="1:16">
      <c r="A1004">
        <v>769812</v>
      </c>
      <c r="B1004" t="s">
        <v>1725</v>
      </c>
      <c r="C1004">
        <v>1.618E-2</v>
      </c>
      <c r="D1004">
        <v>2.35E-2</v>
      </c>
      <c r="E1004">
        <v>2.9929999999999998E-2</v>
      </c>
      <c r="F1004">
        <v>3.4450000000000001E-2</v>
      </c>
      <c r="G1004">
        <v>4.1149999999999999E-2</v>
      </c>
      <c r="H1004">
        <v>5.0880000000000002E-2</v>
      </c>
      <c r="I1004">
        <v>6.071E-2</v>
      </c>
      <c r="J1004">
        <v>7.0629999999999998E-2</v>
      </c>
      <c r="K1004" t="s">
        <v>2383</v>
      </c>
      <c r="L1004" t="s">
        <v>285</v>
      </c>
      <c r="M1004" t="s">
        <v>289</v>
      </c>
      <c r="N1004" t="s">
        <v>735</v>
      </c>
      <c r="O1004">
        <v>8.0649999999999999E-2</v>
      </c>
      <c r="P1004">
        <v>9.0759999999999993E-2</v>
      </c>
    </row>
    <row r="1005" spans="1:16">
      <c r="A1005">
        <v>769813</v>
      </c>
      <c r="B1005" t="s">
        <v>1726</v>
      </c>
      <c r="C1005">
        <v>1.618E-2</v>
      </c>
      <c r="D1005">
        <v>2.35E-2</v>
      </c>
      <c r="E1005">
        <v>2.9929999999999998E-2</v>
      </c>
      <c r="F1005">
        <v>3.4450000000000001E-2</v>
      </c>
      <c r="G1005">
        <v>4.1149999999999999E-2</v>
      </c>
      <c r="H1005">
        <v>5.0880000000000002E-2</v>
      </c>
      <c r="I1005">
        <v>6.071E-2</v>
      </c>
      <c r="J1005">
        <v>7.0629999999999998E-2</v>
      </c>
      <c r="K1005" t="s">
        <v>2384</v>
      </c>
      <c r="L1005" t="s">
        <v>285</v>
      </c>
      <c r="M1005" t="s">
        <v>289</v>
      </c>
      <c r="N1005" t="s">
        <v>737</v>
      </c>
      <c r="O1005">
        <v>8.0649999999999999E-2</v>
      </c>
      <c r="P1005">
        <v>9.0759999999999993E-2</v>
      </c>
    </row>
    <row r="1006" spans="1:16">
      <c r="A1006">
        <v>769814</v>
      </c>
      <c r="B1006" t="s">
        <v>1727</v>
      </c>
      <c r="C1006">
        <v>1.618E-2</v>
      </c>
      <c r="D1006">
        <v>2.35E-2</v>
      </c>
      <c r="E1006">
        <v>2.9929999999999998E-2</v>
      </c>
      <c r="F1006">
        <v>3.4450000000000001E-2</v>
      </c>
      <c r="G1006">
        <v>4.1149999999999999E-2</v>
      </c>
      <c r="H1006">
        <v>5.0880000000000002E-2</v>
      </c>
      <c r="I1006">
        <v>6.071E-2</v>
      </c>
      <c r="J1006">
        <v>7.0629999999999998E-2</v>
      </c>
      <c r="K1006" t="s">
        <v>2385</v>
      </c>
      <c r="L1006" t="s">
        <v>285</v>
      </c>
      <c r="M1006" t="s">
        <v>289</v>
      </c>
      <c r="N1006" t="s">
        <v>739</v>
      </c>
      <c r="O1006">
        <v>8.0649999999999999E-2</v>
      </c>
      <c r="P1006">
        <v>9.0759999999999993E-2</v>
      </c>
    </row>
    <row r="1007" spans="1:16">
      <c r="A1007">
        <v>769815</v>
      </c>
      <c r="B1007" t="s">
        <v>1728</v>
      </c>
      <c r="C1007">
        <v>1.618E-2</v>
      </c>
      <c r="D1007">
        <v>2.35E-2</v>
      </c>
      <c r="E1007">
        <v>2.9929999999999998E-2</v>
      </c>
      <c r="F1007">
        <v>3.4450000000000001E-2</v>
      </c>
      <c r="G1007">
        <v>4.1149999999999999E-2</v>
      </c>
      <c r="H1007">
        <v>5.0880000000000002E-2</v>
      </c>
      <c r="I1007">
        <v>6.071E-2</v>
      </c>
      <c r="J1007">
        <v>7.0629999999999998E-2</v>
      </c>
      <c r="K1007" t="s">
        <v>2386</v>
      </c>
      <c r="L1007" t="s">
        <v>285</v>
      </c>
      <c r="M1007" t="s">
        <v>289</v>
      </c>
      <c r="N1007" t="s">
        <v>741</v>
      </c>
      <c r="O1007">
        <v>8.0649999999999999E-2</v>
      </c>
      <c r="P1007">
        <v>9.0759999999999993E-2</v>
      </c>
    </row>
    <row r="1008" spans="1:16">
      <c r="A1008">
        <v>769816</v>
      </c>
      <c r="B1008" t="s">
        <v>1729</v>
      </c>
      <c r="C1008">
        <v>1.618E-2</v>
      </c>
      <c r="D1008">
        <v>2.35E-2</v>
      </c>
      <c r="E1008">
        <v>2.9929999999999998E-2</v>
      </c>
      <c r="F1008">
        <v>3.4450000000000001E-2</v>
      </c>
      <c r="G1008">
        <v>4.1149999999999999E-2</v>
      </c>
      <c r="H1008">
        <v>5.0880000000000002E-2</v>
      </c>
      <c r="I1008">
        <v>6.071E-2</v>
      </c>
      <c r="J1008">
        <v>7.0629999999999998E-2</v>
      </c>
      <c r="K1008" t="s">
        <v>2387</v>
      </c>
      <c r="L1008" t="s">
        <v>285</v>
      </c>
      <c r="M1008" t="s">
        <v>289</v>
      </c>
      <c r="N1008" t="s">
        <v>743</v>
      </c>
      <c r="O1008">
        <v>8.0649999999999999E-2</v>
      </c>
      <c r="P1008">
        <v>9.0759999999999993E-2</v>
      </c>
    </row>
    <row r="1009" spans="1:16">
      <c r="A1009">
        <v>769817</v>
      </c>
      <c r="B1009" t="s">
        <v>1730</v>
      </c>
      <c r="C1009">
        <v>1.618E-2</v>
      </c>
      <c r="D1009">
        <v>2.35E-2</v>
      </c>
      <c r="E1009">
        <v>2.9929999999999998E-2</v>
      </c>
      <c r="F1009">
        <v>3.4450000000000001E-2</v>
      </c>
      <c r="G1009">
        <v>4.1149999999999999E-2</v>
      </c>
      <c r="H1009">
        <v>5.0880000000000002E-2</v>
      </c>
      <c r="I1009">
        <v>6.071E-2</v>
      </c>
      <c r="J1009">
        <v>7.0629999999999998E-2</v>
      </c>
      <c r="K1009" t="s">
        <v>2388</v>
      </c>
      <c r="L1009" t="s">
        <v>285</v>
      </c>
      <c r="M1009" t="s">
        <v>289</v>
      </c>
      <c r="N1009" t="s">
        <v>745</v>
      </c>
      <c r="O1009">
        <v>8.0649999999999999E-2</v>
      </c>
      <c r="P1009">
        <v>9.0759999999999993E-2</v>
      </c>
    </row>
    <row r="1010" spans="1:16">
      <c r="A1010">
        <v>769818</v>
      </c>
      <c r="B1010" t="s">
        <v>1731</v>
      </c>
      <c r="C1010">
        <v>1.618E-2</v>
      </c>
      <c r="D1010">
        <v>2.35E-2</v>
      </c>
      <c r="E1010">
        <v>2.9929999999999998E-2</v>
      </c>
      <c r="F1010">
        <v>3.4450000000000001E-2</v>
      </c>
      <c r="G1010">
        <v>4.1149999999999999E-2</v>
      </c>
      <c r="H1010">
        <v>5.0880000000000002E-2</v>
      </c>
      <c r="I1010">
        <v>6.071E-2</v>
      </c>
      <c r="J1010">
        <v>7.0629999999999998E-2</v>
      </c>
      <c r="K1010" t="s">
        <v>2389</v>
      </c>
      <c r="L1010" t="s">
        <v>285</v>
      </c>
      <c r="M1010" t="s">
        <v>289</v>
      </c>
      <c r="N1010" t="s">
        <v>747</v>
      </c>
      <c r="O1010">
        <v>8.0649999999999999E-2</v>
      </c>
      <c r="P1010">
        <v>9.0759999999999993E-2</v>
      </c>
    </row>
    <row r="1011" spans="1:16">
      <c r="A1011">
        <v>769819</v>
      </c>
      <c r="B1011" t="s">
        <v>1732</v>
      </c>
      <c r="C1011">
        <v>1.618E-2</v>
      </c>
      <c r="D1011">
        <v>2.35E-2</v>
      </c>
      <c r="E1011">
        <v>2.9929999999999998E-2</v>
      </c>
      <c r="F1011">
        <v>3.4450000000000001E-2</v>
      </c>
      <c r="G1011">
        <v>4.1149999999999999E-2</v>
      </c>
      <c r="H1011">
        <v>5.0880000000000002E-2</v>
      </c>
      <c r="I1011">
        <v>6.071E-2</v>
      </c>
      <c r="J1011">
        <v>7.0629999999999998E-2</v>
      </c>
      <c r="K1011" t="s">
        <v>2390</v>
      </c>
      <c r="L1011" t="s">
        <v>285</v>
      </c>
      <c r="M1011" t="s">
        <v>289</v>
      </c>
      <c r="N1011" t="s">
        <v>749</v>
      </c>
      <c r="O1011">
        <v>8.0649999999999999E-2</v>
      </c>
      <c r="P1011">
        <v>9.0759999999999993E-2</v>
      </c>
    </row>
    <row r="1012" spans="1:16">
      <c r="A1012">
        <v>769820</v>
      </c>
      <c r="B1012" t="s">
        <v>1733</v>
      </c>
      <c r="C1012">
        <v>1.618E-2</v>
      </c>
      <c r="D1012">
        <v>2.35E-2</v>
      </c>
      <c r="E1012">
        <v>2.9929999999999998E-2</v>
      </c>
      <c r="F1012">
        <v>3.4450000000000001E-2</v>
      </c>
      <c r="G1012">
        <v>4.1149999999999999E-2</v>
      </c>
      <c r="H1012">
        <v>5.0880000000000002E-2</v>
      </c>
      <c r="I1012">
        <v>6.071E-2</v>
      </c>
      <c r="J1012">
        <v>7.0629999999999998E-2</v>
      </c>
      <c r="K1012" t="s">
        <v>2391</v>
      </c>
      <c r="L1012" t="s">
        <v>285</v>
      </c>
      <c r="M1012" t="s">
        <v>289</v>
      </c>
      <c r="N1012" t="s">
        <v>751</v>
      </c>
      <c r="O1012">
        <v>8.0649999999999999E-2</v>
      </c>
      <c r="P1012">
        <v>9.0759999999999993E-2</v>
      </c>
    </row>
    <row r="1013" spans="1:16">
      <c r="A1013">
        <v>769821</v>
      </c>
      <c r="B1013" t="s">
        <v>1734</v>
      </c>
      <c r="C1013">
        <v>1.618E-2</v>
      </c>
      <c r="D1013">
        <v>2.35E-2</v>
      </c>
      <c r="E1013">
        <v>2.9929999999999998E-2</v>
      </c>
      <c r="F1013">
        <v>3.4450000000000001E-2</v>
      </c>
      <c r="G1013">
        <v>4.1149999999999999E-2</v>
      </c>
      <c r="H1013">
        <v>5.0880000000000002E-2</v>
      </c>
      <c r="I1013">
        <v>6.071E-2</v>
      </c>
      <c r="J1013">
        <v>7.0629999999999998E-2</v>
      </c>
      <c r="K1013" t="s">
        <v>2392</v>
      </c>
      <c r="L1013" t="s">
        <v>285</v>
      </c>
      <c r="M1013" t="s">
        <v>289</v>
      </c>
      <c r="N1013" t="s">
        <v>753</v>
      </c>
      <c r="O1013">
        <v>8.0649999999999999E-2</v>
      </c>
      <c r="P1013">
        <v>9.0759999999999993E-2</v>
      </c>
    </row>
    <row r="1014" spans="1:16">
      <c r="A1014">
        <v>769822</v>
      </c>
      <c r="B1014" t="s">
        <v>1735</v>
      </c>
      <c r="C1014">
        <v>1.618E-2</v>
      </c>
      <c r="D1014">
        <v>2.35E-2</v>
      </c>
      <c r="E1014">
        <v>2.9929999999999998E-2</v>
      </c>
      <c r="F1014">
        <v>3.4450000000000001E-2</v>
      </c>
      <c r="G1014">
        <v>4.1149999999999999E-2</v>
      </c>
      <c r="H1014">
        <v>5.0880000000000002E-2</v>
      </c>
      <c r="I1014">
        <v>6.071E-2</v>
      </c>
      <c r="J1014">
        <v>7.0629999999999998E-2</v>
      </c>
      <c r="K1014" t="s">
        <v>2393</v>
      </c>
      <c r="L1014" t="s">
        <v>285</v>
      </c>
      <c r="M1014" t="s">
        <v>289</v>
      </c>
      <c r="N1014" t="s">
        <v>755</v>
      </c>
      <c r="O1014">
        <v>8.0649999999999999E-2</v>
      </c>
      <c r="P1014">
        <v>9.0759999999999993E-2</v>
      </c>
    </row>
    <row r="1015" spans="1:16">
      <c r="A1015">
        <v>769823</v>
      </c>
      <c r="B1015" t="s">
        <v>1736</v>
      </c>
      <c r="C1015">
        <v>1.618E-2</v>
      </c>
      <c r="D1015">
        <v>2.35E-2</v>
      </c>
      <c r="E1015">
        <v>2.9929999999999998E-2</v>
      </c>
      <c r="F1015">
        <v>3.4450000000000001E-2</v>
      </c>
      <c r="G1015">
        <v>4.1149999999999999E-2</v>
      </c>
      <c r="H1015">
        <v>5.0880000000000002E-2</v>
      </c>
      <c r="I1015">
        <v>6.071E-2</v>
      </c>
      <c r="J1015">
        <v>7.0629999999999998E-2</v>
      </c>
      <c r="K1015" t="s">
        <v>2394</v>
      </c>
      <c r="L1015" t="s">
        <v>285</v>
      </c>
      <c r="M1015" t="s">
        <v>289</v>
      </c>
      <c r="N1015" t="s">
        <v>757</v>
      </c>
      <c r="O1015">
        <v>8.0649999999999999E-2</v>
      </c>
      <c r="P1015">
        <v>9.0759999999999993E-2</v>
      </c>
    </row>
    <row r="1016" spans="1:16">
      <c r="A1016">
        <v>769824</v>
      </c>
      <c r="B1016" t="s">
        <v>1737</v>
      </c>
      <c r="C1016">
        <v>1.618E-2</v>
      </c>
      <c r="D1016">
        <v>2.35E-2</v>
      </c>
      <c r="E1016">
        <v>2.9929999999999998E-2</v>
      </c>
      <c r="F1016">
        <v>3.4450000000000001E-2</v>
      </c>
      <c r="G1016">
        <v>4.1149999999999999E-2</v>
      </c>
      <c r="H1016">
        <v>5.0880000000000002E-2</v>
      </c>
      <c r="I1016">
        <v>6.071E-2</v>
      </c>
      <c r="J1016">
        <v>7.0629999999999998E-2</v>
      </c>
      <c r="K1016" t="s">
        <v>2395</v>
      </c>
      <c r="L1016" t="s">
        <v>285</v>
      </c>
      <c r="M1016" t="s">
        <v>289</v>
      </c>
      <c r="N1016" t="s">
        <v>759</v>
      </c>
      <c r="O1016">
        <v>8.0649999999999999E-2</v>
      </c>
      <c r="P1016">
        <v>9.0759999999999993E-2</v>
      </c>
    </row>
    <row r="1017" spans="1:16">
      <c r="A1017">
        <v>769825</v>
      </c>
      <c r="B1017" t="s">
        <v>1738</v>
      </c>
      <c r="C1017">
        <v>1.618E-2</v>
      </c>
      <c r="D1017">
        <v>2.35E-2</v>
      </c>
      <c r="E1017">
        <v>2.9929999999999998E-2</v>
      </c>
      <c r="F1017">
        <v>3.4450000000000001E-2</v>
      </c>
      <c r="G1017">
        <v>4.1149999999999999E-2</v>
      </c>
      <c r="H1017">
        <v>5.0880000000000002E-2</v>
      </c>
      <c r="I1017">
        <v>6.071E-2</v>
      </c>
      <c r="J1017">
        <v>7.0629999999999998E-2</v>
      </c>
      <c r="K1017" t="s">
        <v>2396</v>
      </c>
      <c r="L1017" t="s">
        <v>285</v>
      </c>
      <c r="M1017" t="s">
        <v>289</v>
      </c>
      <c r="N1017" t="s">
        <v>761</v>
      </c>
      <c r="O1017">
        <v>8.0649999999999999E-2</v>
      </c>
      <c r="P1017">
        <v>9.0759999999999993E-2</v>
      </c>
    </row>
    <row r="1018" spans="1:16">
      <c r="A1018">
        <v>769826</v>
      </c>
      <c r="B1018" t="s">
        <v>1739</v>
      </c>
      <c r="C1018">
        <v>1.618E-2</v>
      </c>
      <c r="D1018">
        <v>2.35E-2</v>
      </c>
      <c r="E1018">
        <v>2.9929999999999998E-2</v>
      </c>
      <c r="F1018">
        <v>3.4450000000000001E-2</v>
      </c>
      <c r="G1018">
        <v>4.1149999999999999E-2</v>
      </c>
      <c r="H1018">
        <v>5.0880000000000002E-2</v>
      </c>
      <c r="I1018">
        <v>6.071E-2</v>
      </c>
      <c r="J1018">
        <v>7.0629999999999998E-2</v>
      </c>
      <c r="K1018" t="s">
        <v>2397</v>
      </c>
      <c r="L1018" t="s">
        <v>285</v>
      </c>
      <c r="M1018" t="s">
        <v>289</v>
      </c>
      <c r="N1018" t="s">
        <v>763</v>
      </c>
      <c r="O1018">
        <v>8.0649999999999999E-2</v>
      </c>
      <c r="P1018">
        <v>9.0759999999999993E-2</v>
      </c>
    </row>
    <row r="1019" spans="1:16">
      <c r="A1019">
        <v>769827</v>
      </c>
      <c r="B1019" t="s">
        <v>1740</v>
      </c>
      <c r="C1019">
        <v>1.618E-2</v>
      </c>
      <c r="D1019">
        <v>2.35E-2</v>
      </c>
      <c r="E1019">
        <v>2.9929999999999998E-2</v>
      </c>
      <c r="F1019">
        <v>3.4450000000000001E-2</v>
      </c>
      <c r="G1019">
        <v>4.1149999999999999E-2</v>
      </c>
      <c r="H1019">
        <v>5.0880000000000002E-2</v>
      </c>
      <c r="I1019">
        <v>6.071E-2</v>
      </c>
      <c r="J1019">
        <v>7.0629999999999998E-2</v>
      </c>
      <c r="K1019" t="s">
        <v>2398</v>
      </c>
      <c r="L1019" t="s">
        <v>285</v>
      </c>
      <c r="M1019" t="s">
        <v>289</v>
      </c>
      <c r="N1019" t="s">
        <v>765</v>
      </c>
      <c r="O1019">
        <v>8.0649999999999999E-2</v>
      </c>
      <c r="P1019">
        <v>9.0759999999999993E-2</v>
      </c>
    </row>
    <row r="1020" spans="1:16">
      <c r="A1020">
        <v>769828</v>
      </c>
      <c r="B1020" t="s">
        <v>1741</v>
      </c>
      <c r="C1020">
        <v>1.618E-2</v>
      </c>
      <c r="D1020">
        <v>2.35E-2</v>
      </c>
      <c r="E1020">
        <v>2.9929999999999998E-2</v>
      </c>
      <c r="F1020">
        <v>3.4450000000000001E-2</v>
      </c>
      <c r="G1020">
        <v>4.1149999999999999E-2</v>
      </c>
      <c r="H1020">
        <v>5.0880000000000002E-2</v>
      </c>
      <c r="I1020">
        <v>6.071E-2</v>
      </c>
      <c r="J1020">
        <v>7.0629999999999998E-2</v>
      </c>
      <c r="K1020" t="s">
        <v>2399</v>
      </c>
      <c r="L1020" t="s">
        <v>285</v>
      </c>
      <c r="M1020" t="s">
        <v>289</v>
      </c>
      <c r="N1020" t="s">
        <v>767</v>
      </c>
      <c r="O1020">
        <v>8.0649999999999999E-2</v>
      </c>
      <c r="P1020">
        <v>9.0759999999999993E-2</v>
      </c>
    </row>
    <row r="1021" spans="1:16">
      <c r="A1021">
        <v>769829</v>
      </c>
      <c r="B1021" t="s">
        <v>1742</v>
      </c>
      <c r="C1021">
        <v>1.618E-2</v>
      </c>
      <c r="D1021">
        <v>2.35E-2</v>
      </c>
      <c r="E1021">
        <v>2.9929999999999998E-2</v>
      </c>
      <c r="F1021">
        <v>3.4450000000000001E-2</v>
      </c>
      <c r="G1021">
        <v>4.1149999999999999E-2</v>
      </c>
      <c r="H1021">
        <v>5.0880000000000002E-2</v>
      </c>
      <c r="I1021">
        <v>6.071E-2</v>
      </c>
      <c r="J1021">
        <v>7.0629999999999998E-2</v>
      </c>
      <c r="K1021" t="s">
        <v>2400</v>
      </c>
      <c r="L1021" t="s">
        <v>285</v>
      </c>
      <c r="M1021" t="s">
        <v>289</v>
      </c>
      <c r="N1021" t="s">
        <v>769</v>
      </c>
      <c r="O1021">
        <v>8.0649999999999999E-2</v>
      </c>
      <c r="P1021">
        <v>9.0759999999999993E-2</v>
      </c>
    </row>
    <row r="1022" spans="1:16">
      <c r="A1022">
        <v>769830</v>
      </c>
      <c r="B1022" t="s">
        <v>1743</v>
      </c>
      <c r="C1022">
        <v>1.618E-2</v>
      </c>
      <c r="D1022">
        <v>2.35E-2</v>
      </c>
      <c r="E1022">
        <v>2.9929999999999998E-2</v>
      </c>
      <c r="F1022">
        <v>3.4450000000000001E-2</v>
      </c>
      <c r="G1022">
        <v>4.1149999999999999E-2</v>
      </c>
      <c r="H1022">
        <v>5.0880000000000002E-2</v>
      </c>
      <c r="I1022">
        <v>6.071E-2</v>
      </c>
      <c r="J1022">
        <v>7.0629999999999998E-2</v>
      </c>
      <c r="K1022" t="s">
        <v>2401</v>
      </c>
      <c r="L1022" t="s">
        <v>285</v>
      </c>
      <c r="M1022" t="s">
        <v>289</v>
      </c>
      <c r="N1022" t="s">
        <v>771</v>
      </c>
      <c r="O1022">
        <v>8.0649999999999999E-2</v>
      </c>
      <c r="P1022">
        <v>9.0759999999999993E-2</v>
      </c>
    </row>
    <row r="1023" spans="1:16">
      <c r="A1023">
        <v>769831</v>
      </c>
      <c r="B1023" t="s">
        <v>1744</v>
      </c>
      <c r="C1023">
        <v>1.618E-2</v>
      </c>
      <c r="D1023">
        <v>2.35E-2</v>
      </c>
      <c r="E1023">
        <v>2.9929999999999998E-2</v>
      </c>
      <c r="F1023">
        <v>3.4450000000000001E-2</v>
      </c>
      <c r="G1023">
        <v>4.1149999999999999E-2</v>
      </c>
      <c r="H1023">
        <v>5.0880000000000002E-2</v>
      </c>
      <c r="I1023">
        <v>6.071E-2</v>
      </c>
      <c r="J1023">
        <v>7.0629999999999998E-2</v>
      </c>
      <c r="K1023" t="s">
        <v>2402</v>
      </c>
      <c r="L1023" t="s">
        <v>285</v>
      </c>
      <c r="M1023" t="s">
        <v>289</v>
      </c>
      <c r="N1023" t="s">
        <v>773</v>
      </c>
      <c r="O1023">
        <v>8.0649999999999999E-2</v>
      </c>
      <c r="P1023">
        <v>9.0759999999999993E-2</v>
      </c>
    </row>
    <row r="1024" spans="1:16">
      <c r="A1024">
        <v>769832</v>
      </c>
      <c r="B1024" t="s">
        <v>1745</v>
      </c>
      <c r="C1024">
        <v>1.618E-2</v>
      </c>
      <c r="D1024">
        <v>2.35E-2</v>
      </c>
      <c r="E1024">
        <v>2.9929999999999998E-2</v>
      </c>
      <c r="F1024">
        <v>3.4450000000000001E-2</v>
      </c>
      <c r="G1024">
        <v>4.1149999999999999E-2</v>
      </c>
      <c r="H1024">
        <v>5.0880000000000002E-2</v>
      </c>
      <c r="I1024">
        <v>6.071E-2</v>
      </c>
      <c r="J1024">
        <v>7.0629999999999998E-2</v>
      </c>
      <c r="K1024" t="s">
        <v>2403</v>
      </c>
      <c r="L1024" t="s">
        <v>285</v>
      </c>
      <c r="M1024" t="s">
        <v>289</v>
      </c>
      <c r="N1024" t="s">
        <v>775</v>
      </c>
      <c r="O1024">
        <v>8.0649999999999999E-2</v>
      </c>
      <c r="P1024">
        <v>9.0759999999999993E-2</v>
      </c>
    </row>
    <row r="1025" spans="1:16">
      <c r="A1025">
        <v>769833</v>
      </c>
      <c r="B1025" t="s">
        <v>1746</v>
      </c>
      <c r="C1025">
        <v>1.618E-2</v>
      </c>
      <c r="D1025">
        <v>2.35E-2</v>
      </c>
      <c r="E1025">
        <v>2.9929999999999998E-2</v>
      </c>
      <c r="F1025">
        <v>3.4450000000000001E-2</v>
      </c>
      <c r="G1025">
        <v>4.1149999999999999E-2</v>
      </c>
      <c r="H1025">
        <v>5.0880000000000002E-2</v>
      </c>
      <c r="I1025">
        <v>6.071E-2</v>
      </c>
      <c r="J1025">
        <v>7.0629999999999998E-2</v>
      </c>
      <c r="K1025" t="s">
        <v>2404</v>
      </c>
      <c r="L1025" t="s">
        <v>285</v>
      </c>
      <c r="M1025" t="s">
        <v>289</v>
      </c>
      <c r="N1025" t="s">
        <v>777</v>
      </c>
      <c r="O1025">
        <v>8.0649999999999999E-2</v>
      </c>
      <c r="P1025">
        <v>9.0759999999999993E-2</v>
      </c>
    </row>
    <row r="1026" spans="1:16">
      <c r="A1026">
        <v>769774</v>
      </c>
      <c r="B1026" t="s">
        <v>1747</v>
      </c>
      <c r="C1026">
        <v>1.397E-2</v>
      </c>
      <c r="D1026">
        <v>2.3879999999999998E-2</v>
      </c>
      <c r="E1026">
        <v>3.517E-2</v>
      </c>
      <c r="F1026">
        <v>4.7890000000000002E-2</v>
      </c>
      <c r="G1026">
        <v>6.0749999999999998E-2</v>
      </c>
      <c r="H1026">
        <v>7.3779999999999998E-2</v>
      </c>
      <c r="I1026">
        <v>8.6959999999999996E-2</v>
      </c>
      <c r="J1026">
        <v>0.10031</v>
      </c>
      <c r="K1026" t="s">
        <v>2405</v>
      </c>
      <c r="L1026" t="s">
        <v>285</v>
      </c>
      <c r="M1026" t="s">
        <v>327</v>
      </c>
      <c r="N1026" t="s">
        <v>657</v>
      </c>
      <c r="O1026">
        <v>0.11382</v>
      </c>
      <c r="P1026">
        <v>0.1275</v>
      </c>
    </row>
    <row r="1027" spans="1:16">
      <c r="A1027">
        <v>769775</v>
      </c>
      <c r="B1027" t="s">
        <v>1748</v>
      </c>
      <c r="C1027">
        <v>1.397E-2</v>
      </c>
      <c r="D1027">
        <v>2.3879999999999998E-2</v>
      </c>
      <c r="E1027">
        <v>3.517E-2</v>
      </c>
      <c r="F1027">
        <v>4.7890000000000002E-2</v>
      </c>
      <c r="G1027">
        <v>6.0749999999999998E-2</v>
      </c>
      <c r="H1027">
        <v>7.3779999999999998E-2</v>
      </c>
      <c r="I1027">
        <v>8.6959999999999996E-2</v>
      </c>
      <c r="J1027">
        <v>0.10031</v>
      </c>
      <c r="K1027" t="s">
        <v>2406</v>
      </c>
      <c r="L1027" t="s">
        <v>285</v>
      </c>
      <c r="M1027" t="s">
        <v>327</v>
      </c>
      <c r="N1027" t="s">
        <v>659</v>
      </c>
      <c r="O1027">
        <v>0.11382</v>
      </c>
      <c r="P1027">
        <v>0.1275</v>
      </c>
    </row>
    <row r="1028" spans="1:16">
      <c r="A1028">
        <v>769776</v>
      </c>
      <c r="B1028" t="s">
        <v>1749</v>
      </c>
      <c r="C1028">
        <v>1.397E-2</v>
      </c>
      <c r="D1028">
        <v>2.3879999999999998E-2</v>
      </c>
      <c r="E1028">
        <v>3.517E-2</v>
      </c>
      <c r="F1028">
        <v>4.7890000000000002E-2</v>
      </c>
      <c r="G1028">
        <v>6.0749999999999998E-2</v>
      </c>
      <c r="H1028">
        <v>7.3779999999999998E-2</v>
      </c>
      <c r="I1028">
        <v>8.6959999999999996E-2</v>
      </c>
      <c r="J1028">
        <v>0.10031</v>
      </c>
      <c r="K1028" t="s">
        <v>2407</v>
      </c>
      <c r="L1028" t="s">
        <v>285</v>
      </c>
      <c r="M1028" t="s">
        <v>327</v>
      </c>
      <c r="N1028" t="s">
        <v>661</v>
      </c>
      <c r="O1028">
        <v>0.11382</v>
      </c>
      <c r="P1028">
        <v>0.1275</v>
      </c>
    </row>
    <row r="1029" spans="1:16">
      <c r="A1029">
        <v>769777</v>
      </c>
      <c r="B1029" t="s">
        <v>1750</v>
      </c>
      <c r="C1029">
        <v>1.397E-2</v>
      </c>
      <c r="D1029">
        <v>2.3879999999999998E-2</v>
      </c>
      <c r="E1029">
        <v>3.517E-2</v>
      </c>
      <c r="F1029">
        <v>4.7890000000000002E-2</v>
      </c>
      <c r="G1029">
        <v>6.0749999999999998E-2</v>
      </c>
      <c r="H1029">
        <v>7.3779999999999998E-2</v>
      </c>
      <c r="I1029">
        <v>8.6959999999999996E-2</v>
      </c>
      <c r="J1029">
        <v>0.10031</v>
      </c>
      <c r="K1029" t="s">
        <v>2408</v>
      </c>
      <c r="L1029" t="s">
        <v>285</v>
      </c>
      <c r="M1029" t="s">
        <v>327</v>
      </c>
      <c r="N1029" t="s">
        <v>663</v>
      </c>
      <c r="O1029">
        <v>0.11382</v>
      </c>
      <c r="P1029">
        <v>0.1275</v>
      </c>
    </row>
    <row r="1030" spans="1:16">
      <c r="A1030">
        <v>769778</v>
      </c>
      <c r="B1030" t="s">
        <v>1751</v>
      </c>
      <c r="C1030">
        <v>1.397E-2</v>
      </c>
      <c r="D1030">
        <v>2.3879999999999998E-2</v>
      </c>
      <c r="E1030">
        <v>3.517E-2</v>
      </c>
      <c r="F1030">
        <v>4.7890000000000002E-2</v>
      </c>
      <c r="G1030">
        <v>6.0749999999999998E-2</v>
      </c>
      <c r="H1030">
        <v>7.3779999999999998E-2</v>
      </c>
      <c r="I1030">
        <v>8.6959999999999996E-2</v>
      </c>
      <c r="J1030">
        <v>0.10031</v>
      </c>
      <c r="K1030" t="s">
        <v>2409</v>
      </c>
      <c r="L1030" t="s">
        <v>285</v>
      </c>
      <c r="M1030" t="s">
        <v>327</v>
      </c>
      <c r="N1030" t="s">
        <v>665</v>
      </c>
      <c r="O1030">
        <v>0.11382</v>
      </c>
      <c r="P1030">
        <v>0.1275</v>
      </c>
    </row>
    <row r="1031" spans="1:16">
      <c r="A1031">
        <v>769779</v>
      </c>
      <c r="B1031" t="s">
        <v>1752</v>
      </c>
      <c r="C1031">
        <v>1.397E-2</v>
      </c>
      <c r="D1031">
        <v>2.3879999999999998E-2</v>
      </c>
      <c r="E1031">
        <v>3.517E-2</v>
      </c>
      <c r="F1031">
        <v>4.7890000000000002E-2</v>
      </c>
      <c r="G1031">
        <v>6.0749999999999998E-2</v>
      </c>
      <c r="H1031">
        <v>7.3779999999999998E-2</v>
      </c>
      <c r="I1031">
        <v>8.6959999999999996E-2</v>
      </c>
      <c r="J1031">
        <v>0.10031</v>
      </c>
      <c r="K1031" t="s">
        <v>2410</v>
      </c>
      <c r="L1031" t="s">
        <v>285</v>
      </c>
      <c r="M1031" t="s">
        <v>327</v>
      </c>
      <c r="N1031" t="s">
        <v>667</v>
      </c>
      <c r="O1031">
        <v>0.11382</v>
      </c>
      <c r="P1031">
        <v>0.1275</v>
      </c>
    </row>
    <row r="1032" spans="1:16">
      <c r="A1032">
        <v>769780</v>
      </c>
      <c r="B1032" t="s">
        <v>1753</v>
      </c>
      <c r="C1032">
        <v>1.397E-2</v>
      </c>
      <c r="D1032">
        <v>2.3879999999999998E-2</v>
      </c>
      <c r="E1032">
        <v>3.517E-2</v>
      </c>
      <c r="F1032">
        <v>4.7890000000000002E-2</v>
      </c>
      <c r="G1032">
        <v>6.0749999999999998E-2</v>
      </c>
      <c r="H1032">
        <v>7.3779999999999998E-2</v>
      </c>
      <c r="I1032">
        <v>8.6959999999999996E-2</v>
      </c>
      <c r="J1032">
        <v>0.10031</v>
      </c>
      <c r="K1032" t="s">
        <v>2411</v>
      </c>
      <c r="L1032" t="s">
        <v>285</v>
      </c>
      <c r="M1032" t="s">
        <v>327</v>
      </c>
      <c r="N1032" t="s">
        <v>669</v>
      </c>
      <c r="O1032">
        <v>0.11382</v>
      </c>
      <c r="P1032">
        <v>0.1275</v>
      </c>
    </row>
    <row r="1033" spans="1:16">
      <c r="A1033">
        <v>769781</v>
      </c>
      <c r="B1033" t="s">
        <v>1754</v>
      </c>
      <c r="C1033">
        <v>1.397E-2</v>
      </c>
      <c r="D1033">
        <v>2.3879999999999998E-2</v>
      </c>
      <c r="E1033">
        <v>3.517E-2</v>
      </c>
      <c r="F1033">
        <v>4.7890000000000002E-2</v>
      </c>
      <c r="G1033">
        <v>6.0749999999999998E-2</v>
      </c>
      <c r="H1033">
        <v>7.3779999999999998E-2</v>
      </c>
      <c r="I1033">
        <v>8.6959999999999996E-2</v>
      </c>
      <c r="J1033">
        <v>0.10031</v>
      </c>
      <c r="K1033" t="s">
        <v>2412</v>
      </c>
      <c r="L1033" t="s">
        <v>285</v>
      </c>
      <c r="M1033" t="s">
        <v>327</v>
      </c>
      <c r="N1033" t="s">
        <v>671</v>
      </c>
      <c r="O1033">
        <v>0.11382</v>
      </c>
      <c r="P1033">
        <v>0.1275</v>
      </c>
    </row>
    <row r="1034" spans="1:16">
      <c r="A1034">
        <v>769782</v>
      </c>
      <c r="B1034" t="s">
        <v>1755</v>
      </c>
      <c r="C1034">
        <v>1.397E-2</v>
      </c>
      <c r="D1034">
        <v>2.3879999999999998E-2</v>
      </c>
      <c r="E1034">
        <v>3.517E-2</v>
      </c>
      <c r="F1034">
        <v>4.7890000000000002E-2</v>
      </c>
      <c r="G1034">
        <v>6.0749999999999998E-2</v>
      </c>
      <c r="H1034">
        <v>7.3779999999999998E-2</v>
      </c>
      <c r="I1034">
        <v>8.6959999999999996E-2</v>
      </c>
      <c r="J1034">
        <v>0.10031</v>
      </c>
      <c r="K1034" t="s">
        <v>2413</v>
      </c>
      <c r="L1034" t="s">
        <v>285</v>
      </c>
      <c r="M1034" t="s">
        <v>327</v>
      </c>
      <c r="N1034" t="s">
        <v>673</v>
      </c>
      <c r="O1034">
        <v>0.11382</v>
      </c>
      <c r="P1034">
        <v>0.1275</v>
      </c>
    </row>
    <row r="1035" spans="1:16">
      <c r="A1035">
        <v>769783</v>
      </c>
      <c r="B1035" t="s">
        <v>1756</v>
      </c>
      <c r="C1035">
        <v>1.397E-2</v>
      </c>
      <c r="D1035">
        <v>2.3879999999999998E-2</v>
      </c>
      <c r="E1035">
        <v>3.517E-2</v>
      </c>
      <c r="F1035">
        <v>4.7890000000000002E-2</v>
      </c>
      <c r="G1035">
        <v>6.0749999999999998E-2</v>
      </c>
      <c r="H1035">
        <v>7.3779999999999998E-2</v>
      </c>
      <c r="I1035">
        <v>8.6959999999999996E-2</v>
      </c>
      <c r="J1035">
        <v>0.10031</v>
      </c>
      <c r="K1035" t="s">
        <v>2414</v>
      </c>
      <c r="L1035" t="s">
        <v>285</v>
      </c>
      <c r="M1035" t="s">
        <v>327</v>
      </c>
      <c r="N1035" t="s">
        <v>675</v>
      </c>
      <c r="O1035">
        <v>0.11382</v>
      </c>
      <c r="P1035">
        <v>0.1275</v>
      </c>
    </row>
    <row r="1036" spans="1:16">
      <c r="A1036">
        <v>769784</v>
      </c>
      <c r="B1036" t="s">
        <v>1757</v>
      </c>
      <c r="C1036">
        <v>1.397E-2</v>
      </c>
      <c r="D1036">
        <v>2.3879999999999998E-2</v>
      </c>
      <c r="E1036">
        <v>3.517E-2</v>
      </c>
      <c r="F1036">
        <v>4.7890000000000002E-2</v>
      </c>
      <c r="G1036">
        <v>6.0749999999999998E-2</v>
      </c>
      <c r="H1036">
        <v>7.3779999999999998E-2</v>
      </c>
      <c r="I1036">
        <v>8.6959999999999996E-2</v>
      </c>
      <c r="J1036">
        <v>0.10031</v>
      </c>
      <c r="K1036" t="s">
        <v>2415</v>
      </c>
      <c r="L1036" t="s">
        <v>285</v>
      </c>
      <c r="M1036" t="s">
        <v>327</v>
      </c>
      <c r="N1036" t="s">
        <v>677</v>
      </c>
      <c r="O1036">
        <v>0.11382</v>
      </c>
      <c r="P1036">
        <v>0.1275</v>
      </c>
    </row>
    <row r="1037" spans="1:16">
      <c r="A1037">
        <v>769785</v>
      </c>
      <c r="B1037" t="s">
        <v>1758</v>
      </c>
      <c r="C1037">
        <v>1.397E-2</v>
      </c>
      <c r="D1037">
        <v>2.3879999999999998E-2</v>
      </c>
      <c r="E1037">
        <v>3.517E-2</v>
      </c>
      <c r="F1037">
        <v>4.7890000000000002E-2</v>
      </c>
      <c r="G1037">
        <v>6.0749999999999998E-2</v>
      </c>
      <c r="H1037">
        <v>7.3779999999999998E-2</v>
      </c>
      <c r="I1037">
        <v>8.6959999999999996E-2</v>
      </c>
      <c r="J1037">
        <v>0.10031</v>
      </c>
      <c r="K1037" t="s">
        <v>2417</v>
      </c>
      <c r="L1037" t="s">
        <v>285</v>
      </c>
      <c r="M1037" t="s">
        <v>327</v>
      </c>
      <c r="N1037" t="s">
        <v>681</v>
      </c>
      <c r="O1037">
        <v>0.11382</v>
      </c>
      <c r="P1037">
        <v>0.1275</v>
      </c>
    </row>
    <row r="1038" spans="1:16">
      <c r="A1038">
        <v>769786</v>
      </c>
      <c r="B1038" t="s">
        <v>1759</v>
      </c>
      <c r="C1038">
        <v>1.397E-2</v>
      </c>
      <c r="D1038">
        <v>2.3879999999999998E-2</v>
      </c>
      <c r="E1038">
        <v>3.517E-2</v>
      </c>
      <c r="F1038">
        <v>4.7890000000000002E-2</v>
      </c>
      <c r="G1038">
        <v>6.0749999999999998E-2</v>
      </c>
      <c r="H1038">
        <v>7.3779999999999998E-2</v>
      </c>
      <c r="I1038">
        <v>8.6959999999999996E-2</v>
      </c>
      <c r="J1038">
        <v>0.10031</v>
      </c>
      <c r="K1038" t="s">
        <v>2418</v>
      </c>
      <c r="L1038" t="s">
        <v>285</v>
      </c>
      <c r="M1038" t="s">
        <v>327</v>
      </c>
      <c r="N1038" t="s">
        <v>683</v>
      </c>
      <c r="O1038">
        <v>0.11382</v>
      </c>
      <c r="P1038">
        <v>0.1275</v>
      </c>
    </row>
    <row r="1039" spans="1:16">
      <c r="A1039">
        <v>769787</v>
      </c>
      <c r="B1039" t="s">
        <v>1760</v>
      </c>
      <c r="C1039">
        <v>1.397E-2</v>
      </c>
      <c r="D1039">
        <v>2.3879999999999998E-2</v>
      </c>
      <c r="E1039">
        <v>3.517E-2</v>
      </c>
      <c r="F1039">
        <v>4.7890000000000002E-2</v>
      </c>
      <c r="G1039">
        <v>6.0749999999999998E-2</v>
      </c>
      <c r="H1039">
        <v>7.3779999999999998E-2</v>
      </c>
      <c r="I1039">
        <v>8.6959999999999996E-2</v>
      </c>
      <c r="J1039">
        <v>0.10031</v>
      </c>
      <c r="K1039" t="s">
        <v>2419</v>
      </c>
      <c r="L1039" t="s">
        <v>285</v>
      </c>
      <c r="M1039" t="s">
        <v>327</v>
      </c>
      <c r="N1039" t="s">
        <v>685</v>
      </c>
      <c r="O1039">
        <v>0.11382</v>
      </c>
      <c r="P1039">
        <v>0.1275</v>
      </c>
    </row>
    <row r="1040" spans="1:16">
      <c r="A1040">
        <v>769834</v>
      </c>
      <c r="B1040" t="s">
        <v>1761</v>
      </c>
      <c r="C1040">
        <v>1.618E-2</v>
      </c>
      <c r="D1040">
        <v>2.35E-2</v>
      </c>
      <c r="E1040">
        <v>2.9929999999999998E-2</v>
      </c>
      <c r="F1040">
        <v>3.4450000000000001E-2</v>
      </c>
      <c r="G1040">
        <v>4.1149999999999999E-2</v>
      </c>
      <c r="H1040">
        <v>5.0880000000000002E-2</v>
      </c>
      <c r="I1040">
        <v>6.071E-2</v>
      </c>
      <c r="J1040">
        <v>7.0629999999999998E-2</v>
      </c>
      <c r="K1040" t="s">
        <v>2420</v>
      </c>
      <c r="L1040" t="s">
        <v>285</v>
      </c>
      <c r="M1040" t="s">
        <v>327</v>
      </c>
      <c r="N1040" t="s">
        <v>687</v>
      </c>
      <c r="O1040">
        <v>8.0649999999999999E-2</v>
      </c>
      <c r="P1040">
        <v>9.0759999999999993E-2</v>
      </c>
    </row>
    <row r="1041" spans="1:16">
      <c r="A1041">
        <v>769835</v>
      </c>
      <c r="B1041" t="s">
        <v>1762</v>
      </c>
      <c r="C1041">
        <v>1.618E-2</v>
      </c>
      <c r="D1041">
        <v>2.35E-2</v>
      </c>
      <c r="E1041">
        <v>2.9929999999999998E-2</v>
      </c>
      <c r="F1041">
        <v>3.4450000000000001E-2</v>
      </c>
      <c r="G1041">
        <v>4.1149999999999999E-2</v>
      </c>
      <c r="H1041">
        <v>5.0880000000000002E-2</v>
      </c>
      <c r="I1041">
        <v>6.071E-2</v>
      </c>
      <c r="J1041">
        <v>7.0629999999999998E-2</v>
      </c>
      <c r="K1041" t="s">
        <v>2421</v>
      </c>
      <c r="L1041" t="s">
        <v>285</v>
      </c>
      <c r="M1041" t="s">
        <v>327</v>
      </c>
      <c r="N1041" t="s">
        <v>689</v>
      </c>
      <c r="O1041">
        <v>8.0649999999999999E-2</v>
      </c>
      <c r="P1041">
        <v>9.0759999999999993E-2</v>
      </c>
    </row>
    <row r="1042" spans="1:16">
      <c r="A1042">
        <v>769836</v>
      </c>
      <c r="B1042" t="s">
        <v>1763</v>
      </c>
      <c r="C1042">
        <v>1.618E-2</v>
      </c>
      <c r="D1042">
        <v>2.35E-2</v>
      </c>
      <c r="E1042">
        <v>2.9929999999999998E-2</v>
      </c>
      <c r="F1042">
        <v>3.4450000000000001E-2</v>
      </c>
      <c r="G1042">
        <v>4.1149999999999999E-2</v>
      </c>
      <c r="H1042">
        <v>5.0880000000000002E-2</v>
      </c>
      <c r="I1042">
        <v>6.071E-2</v>
      </c>
      <c r="J1042">
        <v>7.0629999999999998E-2</v>
      </c>
      <c r="K1042" t="s">
        <v>2422</v>
      </c>
      <c r="L1042" t="s">
        <v>285</v>
      </c>
      <c r="M1042" t="s">
        <v>327</v>
      </c>
      <c r="N1042" t="s">
        <v>691</v>
      </c>
      <c r="O1042">
        <v>8.0649999999999999E-2</v>
      </c>
      <c r="P1042">
        <v>9.0759999999999993E-2</v>
      </c>
    </row>
    <row r="1043" spans="1:16">
      <c r="A1043">
        <v>769837</v>
      </c>
      <c r="B1043" t="s">
        <v>1764</v>
      </c>
      <c r="C1043">
        <v>1.618E-2</v>
      </c>
      <c r="D1043">
        <v>2.35E-2</v>
      </c>
      <c r="E1043">
        <v>2.9929999999999998E-2</v>
      </c>
      <c r="F1043">
        <v>3.4450000000000001E-2</v>
      </c>
      <c r="G1043">
        <v>4.1149999999999999E-2</v>
      </c>
      <c r="H1043">
        <v>5.0880000000000002E-2</v>
      </c>
      <c r="I1043">
        <v>6.071E-2</v>
      </c>
      <c r="J1043">
        <v>7.0629999999999998E-2</v>
      </c>
      <c r="K1043" t="s">
        <v>2423</v>
      </c>
      <c r="L1043" t="s">
        <v>285</v>
      </c>
      <c r="M1043" t="s">
        <v>327</v>
      </c>
      <c r="N1043" t="s">
        <v>693</v>
      </c>
      <c r="O1043">
        <v>8.0649999999999999E-2</v>
      </c>
      <c r="P1043">
        <v>9.0759999999999993E-2</v>
      </c>
    </row>
    <row r="1044" spans="1:16">
      <c r="A1044">
        <v>769838</v>
      </c>
      <c r="B1044" t="s">
        <v>1765</v>
      </c>
      <c r="C1044">
        <v>1.618E-2</v>
      </c>
      <c r="D1044">
        <v>2.35E-2</v>
      </c>
      <c r="E1044">
        <v>2.9929999999999998E-2</v>
      </c>
      <c r="F1044">
        <v>3.4450000000000001E-2</v>
      </c>
      <c r="G1044">
        <v>4.1149999999999999E-2</v>
      </c>
      <c r="H1044">
        <v>5.0880000000000002E-2</v>
      </c>
      <c r="I1044">
        <v>6.071E-2</v>
      </c>
      <c r="J1044">
        <v>7.0629999999999998E-2</v>
      </c>
      <c r="K1044" t="s">
        <v>2424</v>
      </c>
      <c r="L1044" t="s">
        <v>285</v>
      </c>
      <c r="M1044" t="s">
        <v>327</v>
      </c>
      <c r="N1044" t="s">
        <v>695</v>
      </c>
      <c r="O1044">
        <v>8.0649999999999999E-2</v>
      </c>
      <c r="P1044">
        <v>9.0759999999999993E-2</v>
      </c>
    </row>
    <row r="1045" spans="1:16">
      <c r="A1045">
        <v>769839</v>
      </c>
      <c r="B1045" t="s">
        <v>1766</v>
      </c>
      <c r="C1045">
        <v>1.618E-2</v>
      </c>
      <c r="D1045">
        <v>2.35E-2</v>
      </c>
      <c r="E1045">
        <v>2.9929999999999998E-2</v>
      </c>
      <c r="F1045">
        <v>3.4450000000000001E-2</v>
      </c>
      <c r="G1045">
        <v>4.1149999999999999E-2</v>
      </c>
      <c r="H1045">
        <v>5.0880000000000002E-2</v>
      </c>
      <c r="I1045">
        <v>6.071E-2</v>
      </c>
      <c r="J1045">
        <v>7.0629999999999998E-2</v>
      </c>
      <c r="K1045" t="s">
        <v>2425</v>
      </c>
      <c r="L1045" t="s">
        <v>285</v>
      </c>
      <c r="M1045" t="s">
        <v>327</v>
      </c>
      <c r="N1045" t="s">
        <v>697</v>
      </c>
      <c r="O1045">
        <v>8.0649999999999999E-2</v>
      </c>
      <c r="P1045">
        <v>9.0759999999999993E-2</v>
      </c>
    </row>
    <row r="1046" spans="1:16">
      <c r="A1046">
        <v>769840</v>
      </c>
      <c r="B1046" t="s">
        <v>1767</v>
      </c>
      <c r="C1046">
        <v>1.618E-2</v>
      </c>
      <c r="D1046">
        <v>2.35E-2</v>
      </c>
      <c r="E1046">
        <v>2.9929999999999998E-2</v>
      </c>
      <c r="F1046">
        <v>3.4450000000000001E-2</v>
      </c>
      <c r="G1046">
        <v>4.1149999999999999E-2</v>
      </c>
      <c r="H1046">
        <v>5.0880000000000002E-2</v>
      </c>
      <c r="I1046">
        <v>6.071E-2</v>
      </c>
      <c r="J1046">
        <v>7.0629999999999998E-2</v>
      </c>
      <c r="K1046" t="s">
        <v>2426</v>
      </c>
      <c r="L1046" t="s">
        <v>285</v>
      </c>
      <c r="M1046" t="s">
        <v>327</v>
      </c>
      <c r="N1046" t="s">
        <v>699</v>
      </c>
      <c r="O1046">
        <v>8.0649999999999999E-2</v>
      </c>
      <c r="P1046">
        <v>9.0759999999999993E-2</v>
      </c>
    </row>
    <row r="1047" spans="1:16">
      <c r="A1047">
        <v>769841</v>
      </c>
      <c r="B1047" t="s">
        <v>1768</v>
      </c>
      <c r="C1047">
        <v>1.618E-2</v>
      </c>
      <c r="D1047">
        <v>2.35E-2</v>
      </c>
      <c r="E1047">
        <v>2.9929999999999998E-2</v>
      </c>
      <c r="F1047">
        <v>3.4450000000000001E-2</v>
      </c>
      <c r="G1047">
        <v>4.1149999999999999E-2</v>
      </c>
      <c r="H1047">
        <v>5.0880000000000002E-2</v>
      </c>
      <c r="I1047">
        <v>6.071E-2</v>
      </c>
      <c r="J1047">
        <v>7.0629999999999998E-2</v>
      </c>
      <c r="K1047" t="s">
        <v>2427</v>
      </c>
      <c r="L1047" t="s">
        <v>285</v>
      </c>
      <c r="M1047" t="s">
        <v>327</v>
      </c>
      <c r="N1047" t="s">
        <v>701</v>
      </c>
      <c r="O1047">
        <v>8.0649999999999999E-2</v>
      </c>
      <c r="P1047">
        <v>9.0759999999999993E-2</v>
      </c>
    </row>
    <row r="1048" spans="1:16">
      <c r="A1048">
        <v>769842</v>
      </c>
      <c r="B1048" t="s">
        <v>1769</v>
      </c>
      <c r="C1048">
        <v>1.618E-2</v>
      </c>
      <c r="D1048">
        <v>2.35E-2</v>
      </c>
      <c r="E1048">
        <v>2.9929999999999998E-2</v>
      </c>
      <c r="F1048">
        <v>3.4450000000000001E-2</v>
      </c>
      <c r="G1048">
        <v>4.1149999999999999E-2</v>
      </c>
      <c r="H1048">
        <v>5.0880000000000002E-2</v>
      </c>
      <c r="I1048">
        <v>6.071E-2</v>
      </c>
      <c r="J1048">
        <v>7.0629999999999998E-2</v>
      </c>
      <c r="K1048" t="s">
        <v>2428</v>
      </c>
      <c r="L1048" t="s">
        <v>285</v>
      </c>
      <c r="M1048" t="s">
        <v>327</v>
      </c>
      <c r="N1048" t="s">
        <v>703</v>
      </c>
      <c r="O1048">
        <v>8.0649999999999999E-2</v>
      </c>
      <c r="P1048">
        <v>9.0759999999999993E-2</v>
      </c>
    </row>
    <row r="1049" spans="1:16">
      <c r="A1049">
        <v>769843</v>
      </c>
      <c r="B1049" t="s">
        <v>1770</v>
      </c>
      <c r="C1049">
        <v>1.618E-2</v>
      </c>
      <c r="D1049">
        <v>2.35E-2</v>
      </c>
      <c r="E1049">
        <v>2.9929999999999998E-2</v>
      </c>
      <c r="F1049">
        <v>3.4450000000000001E-2</v>
      </c>
      <c r="G1049">
        <v>4.1149999999999999E-2</v>
      </c>
      <c r="H1049">
        <v>5.0880000000000002E-2</v>
      </c>
      <c r="I1049">
        <v>6.071E-2</v>
      </c>
      <c r="J1049">
        <v>7.0629999999999998E-2</v>
      </c>
      <c r="K1049" t="s">
        <v>2429</v>
      </c>
      <c r="L1049" t="s">
        <v>285</v>
      </c>
      <c r="M1049" t="s">
        <v>327</v>
      </c>
      <c r="N1049" t="s">
        <v>705</v>
      </c>
      <c r="O1049">
        <v>8.0649999999999999E-2</v>
      </c>
      <c r="P1049">
        <v>9.0759999999999993E-2</v>
      </c>
    </row>
    <row r="1050" spans="1:16">
      <c r="A1050">
        <v>769844</v>
      </c>
      <c r="B1050" t="s">
        <v>1771</v>
      </c>
      <c r="C1050">
        <v>1.618E-2</v>
      </c>
      <c r="D1050">
        <v>2.35E-2</v>
      </c>
      <c r="E1050">
        <v>2.9929999999999998E-2</v>
      </c>
      <c r="F1050">
        <v>3.4450000000000001E-2</v>
      </c>
      <c r="G1050">
        <v>4.1149999999999999E-2</v>
      </c>
      <c r="H1050">
        <v>5.0880000000000002E-2</v>
      </c>
      <c r="I1050">
        <v>6.071E-2</v>
      </c>
      <c r="J1050">
        <v>7.0629999999999998E-2</v>
      </c>
      <c r="K1050" t="s">
        <v>2430</v>
      </c>
      <c r="L1050" t="s">
        <v>285</v>
      </c>
      <c r="M1050" t="s">
        <v>327</v>
      </c>
      <c r="N1050" t="s">
        <v>707</v>
      </c>
      <c r="O1050">
        <v>8.0649999999999999E-2</v>
      </c>
      <c r="P1050">
        <v>9.0759999999999993E-2</v>
      </c>
    </row>
    <row r="1051" spans="1:16">
      <c r="A1051">
        <v>769845</v>
      </c>
      <c r="B1051" t="s">
        <v>1772</v>
      </c>
      <c r="C1051">
        <v>1.618E-2</v>
      </c>
      <c r="D1051">
        <v>2.35E-2</v>
      </c>
      <c r="E1051">
        <v>2.9929999999999998E-2</v>
      </c>
      <c r="F1051">
        <v>3.4450000000000001E-2</v>
      </c>
      <c r="G1051">
        <v>4.1149999999999999E-2</v>
      </c>
      <c r="H1051">
        <v>5.0880000000000002E-2</v>
      </c>
      <c r="I1051">
        <v>6.071E-2</v>
      </c>
      <c r="J1051">
        <v>7.0629999999999998E-2</v>
      </c>
      <c r="K1051" t="s">
        <v>2431</v>
      </c>
      <c r="L1051" t="s">
        <v>285</v>
      </c>
      <c r="M1051" t="s">
        <v>327</v>
      </c>
      <c r="N1051" t="s">
        <v>709</v>
      </c>
      <c r="O1051">
        <v>8.0649999999999999E-2</v>
      </c>
      <c r="P1051">
        <v>9.0759999999999993E-2</v>
      </c>
    </row>
    <row r="1052" spans="1:16">
      <c r="A1052">
        <v>769846</v>
      </c>
      <c r="B1052" t="s">
        <v>1773</v>
      </c>
      <c r="C1052">
        <v>1.618E-2</v>
      </c>
      <c r="D1052">
        <v>2.35E-2</v>
      </c>
      <c r="E1052">
        <v>2.9929999999999998E-2</v>
      </c>
      <c r="F1052">
        <v>3.4450000000000001E-2</v>
      </c>
      <c r="G1052">
        <v>4.1149999999999999E-2</v>
      </c>
      <c r="H1052">
        <v>5.0880000000000002E-2</v>
      </c>
      <c r="I1052">
        <v>6.071E-2</v>
      </c>
      <c r="J1052">
        <v>7.0629999999999998E-2</v>
      </c>
      <c r="K1052" t="s">
        <v>2432</v>
      </c>
      <c r="L1052" t="s">
        <v>285</v>
      </c>
      <c r="M1052" t="s">
        <v>327</v>
      </c>
      <c r="N1052" t="s">
        <v>711</v>
      </c>
      <c r="O1052">
        <v>8.0649999999999999E-2</v>
      </c>
      <c r="P1052">
        <v>9.0759999999999993E-2</v>
      </c>
    </row>
    <row r="1053" spans="1:16">
      <c r="A1053">
        <v>769847</v>
      </c>
      <c r="B1053" t="s">
        <v>1774</v>
      </c>
      <c r="C1053">
        <v>1.618E-2</v>
      </c>
      <c r="D1053">
        <v>2.35E-2</v>
      </c>
      <c r="E1053">
        <v>2.9929999999999998E-2</v>
      </c>
      <c r="F1053">
        <v>3.4450000000000001E-2</v>
      </c>
      <c r="G1053">
        <v>4.1149999999999999E-2</v>
      </c>
      <c r="H1053">
        <v>5.0880000000000002E-2</v>
      </c>
      <c r="I1053">
        <v>6.071E-2</v>
      </c>
      <c r="J1053">
        <v>7.0629999999999998E-2</v>
      </c>
      <c r="K1053" t="s">
        <v>2433</v>
      </c>
      <c r="L1053" t="s">
        <v>285</v>
      </c>
      <c r="M1053" t="s">
        <v>327</v>
      </c>
      <c r="N1053" t="s">
        <v>713</v>
      </c>
      <c r="O1053">
        <v>8.0649999999999999E-2</v>
      </c>
      <c r="P1053">
        <v>9.0759999999999993E-2</v>
      </c>
    </row>
    <row r="1054" spans="1:16">
      <c r="A1054">
        <v>769848</v>
      </c>
      <c r="B1054" t="s">
        <v>1775</v>
      </c>
      <c r="C1054">
        <v>1.618E-2</v>
      </c>
      <c r="D1054">
        <v>2.35E-2</v>
      </c>
      <c r="E1054">
        <v>2.9929999999999998E-2</v>
      </c>
      <c r="F1054">
        <v>3.4450000000000001E-2</v>
      </c>
      <c r="G1054">
        <v>4.1149999999999999E-2</v>
      </c>
      <c r="H1054">
        <v>5.0880000000000002E-2</v>
      </c>
      <c r="I1054">
        <v>6.071E-2</v>
      </c>
      <c r="J1054">
        <v>7.0629999999999998E-2</v>
      </c>
      <c r="K1054" t="s">
        <v>2434</v>
      </c>
      <c r="L1054" t="s">
        <v>285</v>
      </c>
      <c r="M1054" t="s">
        <v>327</v>
      </c>
      <c r="N1054" t="s">
        <v>715</v>
      </c>
      <c r="O1054">
        <v>8.0649999999999999E-2</v>
      </c>
      <c r="P1054">
        <v>9.0759999999999993E-2</v>
      </c>
    </row>
    <row r="1055" spans="1:16">
      <c r="A1055">
        <v>769849</v>
      </c>
      <c r="B1055" t="s">
        <v>1776</v>
      </c>
      <c r="C1055">
        <v>1.618E-2</v>
      </c>
      <c r="D1055">
        <v>2.35E-2</v>
      </c>
      <c r="E1055">
        <v>2.9929999999999998E-2</v>
      </c>
      <c r="F1055">
        <v>3.4450000000000001E-2</v>
      </c>
      <c r="G1055">
        <v>4.1149999999999999E-2</v>
      </c>
      <c r="H1055">
        <v>5.0880000000000002E-2</v>
      </c>
      <c r="I1055">
        <v>6.071E-2</v>
      </c>
      <c r="J1055">
        <v>7.0629999999999998E-2</v>
      </c>
      <c r="K1055" t="s">
        <v>2435</v>
      </c>
      <c r="L1055" t="s">
        <v>285</v>
      </c>
      <c r="M1055" t="s">
        <v>327</v>
      </c>
      <c r="N1055" t="s">
        <v>717</v>
      </c>
      <c r="O1055">
        <v>8.0649999999999999E-2</v>
      </c>
      <c r="P1055">
        <v>9.0759999999999993E-2</v>
      </c>
    </row>
    <row r="1056" spans="1:16">
      <c r="A1056">
        <v>769850</v>
      </c>
      <c r="B1056" t="s">
        <v>1777</v>
      </c>
      <c r="C1056">
        <v>1.618E-2</v>
      </c>
      <c r="D1056">
        <v>2.35E-2</v>
      </c>
      <c r="E1056">
        <v>2.9929999999999998E-2</v>
      </c>
      <c r="F1056">
        <v>3.4450000000000001E-2</v>
      </c>
      <c r="G1056">
        <v>4.1149999999999999E-2</v>
      </c>
      <c r="H1056">
        <v>5.0880000000000002E-2</v>
      </c>
      <c r="I1056">
        <v>6.071E-2</v>
      </c>
      <c r="J1056">
        <v>7.0629999999999998E-2</v>
      </c>
      <c r="K1056" t="s">
        <v>2436</v>
      </c>
      <c r="L1056" t="s">
        <v>285</v>
      </c>
      <c r="M1056" t="s">
        <v>327</v>
      </c>
      <c r="N1056" t="s">
        <v>719</v>
      </c>
      <c r="O1056">
        <v>8.0649999999999999E-2</v>
      </c>
      <c r="P1056">
        <v>9.0759999999999993E-2</v>
      </c>
    </row>
    <row r="1057" spans="1:16">
      <c r="A1057">
        <v>769851</v>
      </c>
      <c r="B1057" t="s">
        <v>1778</v>
      </c>
      <c r="C1057">
        <v>1.618E-2</v>
      </c>
      <c r="D1057">
        <v>2.35E-2</v>
      </c>
      <c r="E1057">
        <v>2.9929999999999998E-2</v>
      </c>
      <c r="F1057">
        <v>3.4450000000000001E-2</v>
      </c>
      <c r="G1057">
        <v>4.1149999999999999E-2</v>
      </c>
      <c r="H1057">
        <v>5.0880000000000002E-2</v>
      </c>
      <c r="I1057">
        <v>6.071E-2</v>
      </c>
      <c r="J1057">
        <v>7.0629999999999998E-2</v>
      </c>
      <c r="K1057" t="s">
        <v>2437</v>
      </c>
      <c r="L1057" t="s">
        <v>285</v>
      </c>
      <c r="M1057" t="s">
        <v>327</v>
      </c>
      <c r="N1057" t="s">
        <v>721</v>
      </c>
      <c r="O1057">
        <v>8.0649999999999999E-2</v>
      </c>
      <c r="P1057">
        <v>9.0759999999999993E-2</v>
      </c>
    </row>
    <row r="1058" spans="1:16">
      <c r="A1058">
        <v>769852</v>
      </c>
      <c r="B1058" t="s">
        <v>1779</v>
      </c>
      <c r="C1058">
        <v>1.618E-2</v>
      </c>
      <c r="D1058">
        <v>2.35E-2</v>
      </c>
      <c r="E1058">
        <v>2.9929999999999998E-2</v>
      </c>
      <c r="F1058">
        <v>3.4450000000000001E-2</v>
      </c>
      <c r="G1058">
        <v>4.1149999999999999E-2</v>
      </c>
      <c r="H1058">
        <v>5.0880000000000002E-2</v>
      </c>
      <c r="I1058">
        <v>6.071E-2</v>
      </c>
      <c r="J1058">
        <v>7.0629999999999998E-2</v>
      </c>
      <c r="K1058" t="s">
        <v>2438</v>
      </c>
      <c r="L1058" t="s">
        <v>285</v>
      </c>
      <c r="M1058" t="s">
        <v>327</v>
      </c>
      <c r="N1058" t="s">
        <v>723</v>
      </c>
      <c r="O1058">
        <v>8.0649999999999999E-2</v>
      </c>
      <c r="P1058">
        <v>9.0759999999999993E-2</v>
      </c>
    </row>
    <row r="1059" spans="1:16">
      <c r="A1059">
        <v>769853</v>
      </c>
      <c r="B1059" t="s">
        <v>1780</v>
      </c>
      <c r="C1059">
        <v>1.618E-2</v>
      </c>
      <c r="D1059">
        <v>2.35E-2</v>
      </c>
      <c r="E1059">
        <v>2.9929999999999998E-2</v>
      </c>
      <c r="F1059">
        <v>3.4450000000000001E-2</v>
      </c>
      <c r="G1059">
        <v>4.1149999999999999E-2</v>
      </c>
      <c r="H1059">
        <v>5.0880000000000002E-2</v>
      </c>
      <c r="I1059">
        <v>6.071E-2</v>
      </c>
      <c r="J1059">
        <v>7.0629999999999998E-2</v>
      </c>
      <c r="K1059" t="s">
        <v>2439</v>
      </c>
      <c r="L1059" t="s">
        <v>285</v>
      </c>
      <c r="M1059" t="s">
        <v>327</v>
      </c>
      <c r="N1059" t="s">
        <v>725</v>
      </c>
      <c r="O1059">
        <v>8.0649999999999999E-2</v>
      </c>
      <c r="P1059">
        <v>9.0759999999999993E-2</v>
      </c>
    </row>
    <row r="1060" spans="1:16">
      <c r="A1060">
        <v>769854</v>
      </c>
      <c r="B1060" t="s">
        <v>1781</v>
      </c>
      <c r="C1060">
        <v>1.618E-2</v>
      </c>
      <c r="D1060">
        <v>2.35E-2</v>
      </c>
      <c r="E1060">
        <v>2.9929999999999998E-2</v>
      </c>
      <c r="F1060">
        <v>3.4450000000000001E-2</v>
      </c>
      <c r="G1060">
        <v>4.1149999999999999E-2</v>
      </c>
      <c r="H1060">
        <v>5.0880000000000002E-2</v>
      </c>
      <c r="I1060">
        <v>6.071E-2</v>
      </c>
      <c r="J1060">
        <v>7.0629999999999998E-2</v>
      </c>
      <c r="K1060" t="s">
        <v>2440</v>
      </c>
      <c r="L1060" t="s">
        <v>285</v>
      </c>
      <c r="M1060" t="s">
        <v>327</v>
      </c>
      <c r="N1060" t="s">
        <v>727</v>
      </c>
      <c r="O1060">
        <v>8.0649999999999999E-2</v>
      </c>
      <c r="P1060">
        <v>9.0759999999999993E-2</v>
      </c>
    </row>
    <row r="1061" spans="1:16">
      <c r="A1061">
        <v>769855</v>
      </c>
      <c r="B1061" t="s">
        <v>1782</v>
      </c>
      <c r="C1061">
        <v>1.618E-2</v>
      </c>
      <c r="D1061">
        <v>2.35E-2</v>
      </c>
      <c r="E1061">
        <v>2.9929999999999998E-2</v>
      </c>
      <c r="F1061">
        <v>3.4450000000000001E-2</v>
      </c>
      <c r="G1061">
        <v>4.1149999999999999E-2</v>
      </c>
      <c r="H1061">
        <v>5.0880000000000002E-2</v>
      </c>
      <c r="I1061">
        <v>6.071E-2</v>
      </c>
      <c r="J1061">
        <v>7.0629999999999998E-2</v>
      </c>
      <c r="K1061" t="s">
        <v>2441</v>
      </c>
      <c r="L1061" t="s">
        <v>285</v>
      </c>
      <c r="M1061" t="s">
        <v>327</v>
      </c>
      <c r="N1061" t="s">
        <v>729</v>
      </c>
      <c r="O1061">
        <v>8.0649999999999999E-2</v>
      </c>
      <c r="P1061">
        <v>9.0759999999999993E-2</v>
      </c>
    </row>
    <row r="1062" spans="1:16">
      <c r="A1062">
        <v>769856</v>
      </c>
      <c r="B1062" t="s">
        <v>1783</v>
      </c>
      <c r="C1062">
        <v>1.618E-2</v>
      </c>
      <c r="D1062">
        <v>2.35E-2</v>
      </c>
      <c r="E1062">
        <v>2.9929999999999998E-2</v>
      </c>
      <c r="F1062">
        <v>3.4450000000000001E-2</v>
      </c>
      <c r="G1062">
        <v>4.1149999999999999E-2</v>
      </c>
      <c r="H1062">
        <v>5.0880000000000002E-2</v>
      </c>
      <c r="I1062">
        <v>6.071E-2</v>
      </c>
      <c r="J1062">
        <v>7.0629999999999998E-2</v>
      </c>
      <c r="K1062" t="s">
        <v>2442</v>
      </c>
      <c r="L1062" t="s">
        <v>285</v>
      </c>
      <c r="M1062" t="s">
        <v>327</v>
      </c>
      <c r="N1062" t="s">
        <v>731</v>
      </c>
      <c r="O1062">
        <v>8.0649999999999999E-2</v>
      </c>
      <c r="P1062">
        <v>9.0759999999999993E-2</v>
      </c>
    </row>
    <row r="1063" spans="1:16">
      <c r="A1063">
        <v>769857</v>
      </c>
      <c r="B1063" t="s">
        <v>1784</v>
      </c>
      <c r="C1063">
        <v>1.618E-2</v>
      </c>
      <c r="D1063">
        <v>2.35E-2</v>
      </c>
      <c r="E1063">
        <v>2.9929999999999998E-2</v>
      </c>
      <c r="F1063">
        <v>3.4450000000000001E-2</v>
      </c>
      <c r="G1063">
        <v>4.1149999999999999E-2</v>
      </c>
      <c r="H1063">
        <v>5.0880000000000002E-2</v>
      </c>
      <c r="I1063">
        <v>6.071E-2</v>
      </c>
      <c r="J1063">
        <v>7.0629999999999998E-2</v>
      </c>
      <c r="K1063" t="s">
        <v>2443</v>
      </c>
      <c r="L1063" t="s">
        <v>285</v>
      </c>
      <c r="M1063" t="s">
        <v>327</v>
      </c>
      <c r="N1063" t="s">
        <v>733</v>
      </c>
      <c r="O1063">
        <v>8.0649999999999999E-2</v>
      </c>
      <c r="P1063">
        <v>9.0759999999999993E-2</v>
      </c>
    </row>
    <row r="1064" spans="1:16">
      <c r="A1064">
        <v>769858</v>
      </c>
      <c r="B1064" t="s">
        <v>1785</v>
      </c>
      <c r="C1064">
        <v>1.618E-2</v>
      </c>
      <c r="D1064">
        <v>2.35E-2</v>
      </c>
      <c r="E1064">
        <v>2.9929999999999998E-2</v>
      </c>
      <c r="F1064">
        <v>3.4450000000000001E-2</v>
      </c>
      <c r="G1064">
        <v>4.1149999999999999E-2</v>
      </c>
      <c r="H1064">
        <v>5.0880000000000002E-2</v>
      </c>
      <c r="I1064">
        <v>6.071E-2</v>
      </c>
      <c r="J1064">
        <v>7.0629999999999998E-2</v>
      </c>
      <c r="K1064" t="s">
        <v>2444</v>
      </c>
      <c r="L1064" t="s">
        <v>285</v>
      </c>
      <c r="M1064" t="s">
        <v>327</v>
      </c>
      <c r="N1064" t="s">
        <v>735</v>
      </c>
      <c r="O1064">
        <v>8.0649999999999999E-2</v>
      </c>
      <c r="P1064">
        <v>9.0759999999999993E-2</v>
      </c>
    </row>
    <row r="1065" spans="1:16">
      <c r="A1065">
        <v>769859</v>
      </c>
      <c r="B1065" t="s">
        <v>1786</v>
      </c>
      <c r="C1065">
        <v>1.618E-2</v>
      </c>
      <c r="D1065">
        <v>2.35E-2</v>
      </c>
      <c r="E1065">
        <v>2.9929999999999998E-2</v>
      </c>
      <c r="F1065">
        <v>3.4450000000000001E-2</v>
      </c>
      <c r="G1065">
        <v>4.1149999999999999E-2</v>
      </c>
      <c r="H1065">
        <v>5.0880000000000002E-2</v>
      </c>
      <c r="I1065">
        <v>6.071E-2</v>
      </c>
      <c r="J1065">
        <v>7.0629999999999998E-2</v>
      </c>
      <c r="K1065" t="s">
        <v>2445</v>
      </c>
      <c r="L1065" t="s">
        <v>285</v>
      </c>
      <c r="M1065" t="s">
        <v>327</v>
      </c>
      <c r="N1065" t="s">
        <v>737</v>
      </c>
      <c r="O1065">
        <v>8.0649999999999999E-2</v>
      </c>
      <c r="P1065">
        <v>9.0759999999999993E-2</v>
      </c>
    </row>
    <row r="1066" spans="1:16">
      <c r="A1066">
        <v>769860</v>
      </c>
      <c r="B1066" t="s">
        <v>1787</v>
      </c>
      <c r="C1066">
        <v>1.618E-2</v>
      </c>
      <c r="D1066">
        <v>2.35E-2</v>
      </c>
      <c r="E1066">
        <v>2.9929999999999998E-2</v>
      </c>
      <c r="F1066">
        <v>3.4450000000000001E-2</v>
      </c>
      <c r="G1066">
        <v>4.1149999999999999E-2</v>
      </c>
      <c r="H1066">
        <v>5.0880000000000002E-2</v>
      </c>
      <c r="I1066">
        <v>6.071E-2</v>
      </c>
      <c r="J1066">
        <v>7.0629999999999998E-2</v>
      </c>
      <c r="K1066" t="s">
        <v>2446</v>
      </c>
      <c r="L1066" t="s">
        <v>285</v>
      </c>
      <c r="M1066" t="s">
        <v>327</v>
      </c>
      <c r="N1066" t="s">
        <v>739</v>
      </c>
      <c r="O1066">
        <v>8.0649999999999999E-2</v>
      </c>
      <c r="P1066">
        <v>9.0759999999999993E-2</v>
      </c>
    </row>
    <row r="1067" spans="1:16">
      <c r="A1067">
        <v>769861</v>
      </c>
      <c r="B1067" t="s">
        <v>1788</v>
      </c>
      <c r="C1067">
        <v>1.618E-2</v>
      </c>
      <c r="D1067">
        <v>2.35E-2</v>
      </c>
      <c r="E1067">
        <v>2.9929999999999998E-2</v>
      </c>
      <c r="F1067">
        <v>3.4450000000000001E-2</v>
      </c>
      <c r="G1067">
        <v>4.1149999999999999E-2</v>
      </c>
      <c r="H1067">
        <v>5.0880000000000002E-2</v>
      </c>
      <c r="I1067">
        <v>6.071E-2</v>
      </c>
      <c r="J1067">
        <v>7.0629999999999998E-2</v>
      </c>
      <c r="K1067" t="s">
        <v>2447</v>
      </c>
      <c r="L1067" t="s">
        <v>285</v>
      </c>
      <c r="M1067" t="s">
        <v>327</v>
      </c>
      <c r="N1067" t="s">
        <v>741</v>
      </c>
      <c r="O1067">
        <v>8.0649999999999999E-2</v>
      </c>
      <c r="P1067">
        <v>9.0759999999999993E-2</v>
      </c>
    </row>
    <row r="1068" spans="1:16">
      <c r="A1068">
        <v>769862</v>
      </c>
      <c r="B1068" t="s">
        <v>1789</v>
      </c>
      <c r="C1068">
        <v>1.618E-2</v>
      </c>
      <c r="D1068">
        <v>2.35E-2</v>
      </c>
      <c r="E1068">
        <v>2.9929999999999998E-2</v>
      </c>
      <c r="F1068">
        <v>3.4450000000000001E-2</v>
      </c>
      <c r="G1068">
        <v>4.1149999999999999E-2</v>
      </c>
      <c r="H1068">
        <v>5.0880000000000002E-2</v>
      </c>
      <c r="I1068">
        <v>6.071E-2</v>
      </c>
      <c r="J1068">
        <v>7.0629999999999998E-2</v>
      </c>
      <c r="K1068" t="s">
        <v>2448</v>
      </c>
      <c r="L1068" t="s">
        <v>285</v>
      </c>
      <c r="M1068" t="s">
        <v>327</v>
      </c>
      <c r="N1068" t="s">
        <v>743</v>
      </c>
      <c r="O1068">
        <v>8.0649999999999999E-2</v>
      </c>
      <c r="P1068">
        <v>9.0759999999999993E-2</v>
      </c>
    </row>
    <row r="1069" spans="1:16">
      <c r="A1069">
        <v>769863</v>
      </c>
      <c r="B1069" t="s">
        <v>1790</v>
      </c>
      <c r="C1069">
        <v>1.618E-2</v>
      </c>
      <c r="D1069">
        <v>2.35E-2</v>
      </c>
      <c r="E1069">
        <v>2.9929999999999998E-2</v>
      </c>
      <c r="F1069">
        <v>3.4450000000000001E-2</v>
      </c>
      <c r="G1069">
        <v>4.1149999999999999E-2</v>
      </c>
      <c r="H1069">
        <v>5.0880000000000002E-2</v>
      </c>
      <c r="I1069">
        <v>6.071E-2</v>
      </c>
      <c r="J1069">
        <v>7.0629999999999998E-2</v>
      </c>
      <c r="K1069" t="s">
        <v>2449</v>
      </c>
      <c r="L1069" t="s">
        <v>285</v>
      </c>
      <c r="M1069" t="s">
        <v>327</v>
      </c>
      <c r="N1069" t="s">
        <v>745</v>
      </c>
      <c r="O1069">
        <v>8.0649999999999999E-2</v>
      </c>
      <c r="P1069">
        <v>9.0759999999999993E-2</v>
      </c>
    </row>
    <row r="1070" spans="1:16">
      <c r="A1070">
        <v>769864</v>
      </c>
      <c r="B1070" t="s">
        <v>1791</v>
      </c>
      <c r="C1070">
        <v>1.618E-2</v>
      </c>
      <c r="D1070">
        <v>2.35E-2</v>
      </c>
      <c r="E1070">
        <v>2.9929999999999998E-2</v>
      </c>
      <c r="F1070">
        <v>3.4450000000000001E-2</v>
      </c>
      <c r="G1070">
        <v>4.1149999999999999E-2</v>
      </c>
      <c r="H1070">
        <v>5.0880000000000002E-2</v>
      </c>
      <c r="I1070">
        <v>6.071E-2</v>
      </c>
      <c r="J1070">
        <v>7.0629999999999998E-2</v>
      </c>
      <c r="K1070" t="s">
        <v>2450</v>
      </c>
      <c r="L1070" t="s">
        <v>285</v>
      </c>
      <c r="M1070" t="s">
        <v>327</v>
      </c>
      <c r="N1070" t="s">
        <v>747</v>
      </c>
      <c r="O1070">
        <v>8.0649999999999999E-2</v>
      </c>
      <c r="P1070">
        <v>9.0759999999999993E-2</v>
      </c>
    </row>
    <row r="1071" spans="1:16">
      <c r="A1071">
        <v>769865</v>
      </c>
      <c r="B1071" t="s">
        <v>1792</v>
      </c>
      <c r="C1071">
        <v>1.618E-2</v>
      </c>
      <c r="D1071">
        <v>2.35E-2</v>
      </c>
      <c r="E1071">
        <v>2.9929999999999998E-2</v>
      </c>
      <c r="F1071">
        <v>3.4450000000000001E-2</v>
      </c>
      <c r="G1071">
        <v>4.1149999999999999E-2</v>
      </c>
      <c r="H1071">
        <v>5.0880000000000002E-2</v>
      </c>
      <c r="I1071">
        <v>6.071E-2</v>
      </c>
      <c r="J1071">
        <v>7.0629999999999998E-2</v>
      </c>
      <c r="K1071" t="s">
        <v>2451</v>
      </c>
      <c r="L1071" t="s">
        <v>285</v>
      </c>
      <c r="M1071" t="s">
        <v>327</v>
      </c>
      <c r="N1071" t="s">
        <v>749</v>
      </c>
      <c r="O1071">
        <v>8.0649999999999999E-2</v>
      </c>
      <c r="P1071">
        <v>9.0759999999999993E-2</v>
      </c>
    </row>
    <row r="1072" spans="1:16">
      <c r="A1072">
        <v>769866</v>
      </c>
      <c r="B1072" t="s">
        <v>1793</v>
      </c>
      <c r="C1072">
        <v>1.618E-2</v>
      </c>
      <c r="D1072">
        <v>2.35E-2</v>
      </c>
      <c r="E1072">
        <v>2.9929999999999998E-2</v>
      </c>
      <c r="F1072">
        <v>3.4450000000000001E-2</v>
      </c>
      <c r="G1072">
        <v>4.1149999999999999E-2</v>
      </c>
      <c r="H1072">
        <v>5.0880000000000002E-2</v>
      </c>
      <c r="I1072">
        <v>6.071E-2</v>
      </c>
      <c r="J1072">
        <v>7.0629999999999998E-2</v>
      </c>
      <c r="K1072" t="s">
        <v>2452</v>
      </c>
      <c r="L1072" t="s">
        <v>285</v>
      </c>
      <c r="M1072" t="s">
        <v>327</v>
      </c>
      <c r="N1072" t="s">
        <v>751</v>
      </c>
      <c r="O1072">
        <v>8.0649999999999999E-2</v>
      </c>
      <c r="P1072">
        <v>9.0759999999999993E-2</v>
      </c>
    </row>
    <row r="1073" spans="1:16">
      <c r="A1073">
        <v>769867</v>
      </c>
      <c r="B1073" t="s">
        <v>1794</v>
      </c>
      <c r="C1073">
        <v>1.618E-2</v>
      </c>
      <c r="D1073">
        <v>2.35E-2</v>
      </c>
      <c r="E1073">
        <v>2.9929999999999998E-2</v>
      </c>
      <c r="F1073">
        <v>3.4450000000000001E-2</v>
      </c>
      <c r="G1073">
        <v>4.1149999999999999E-2</v>
      </c>
      <c r="H1073">
        <v>5.0880000000000002E-2</v>
      </c>
      <c r="I1073">
        <v>6.071E-2</v>
      </c>
      <c r="J1073">
        <v>7.0629999999999998E-2</v>
      </c>
      <c r="K1073" t="s">
        <v>2453</v>
      </c>
      <c r="L1073" t="s">
        <v>285</v>
      </c>
      <c r="M1073" t="s">
        <v>327</v>
      </c>
      <c r="N1073" t="s">
        <v>753</v>
      </c>
      <c r="O1073">
        <v>8.0649999999999999E-2</v>
      </c>
      <c r="P1073">
        <v>9.0759999999999993E-2</v>
      </c>
    </row>
    <row r="1074" spans="1:16">
      <c r="A1074">
        <v>769868</v>
      </c>
      <c r="B1074" t="s">
        <v>1795</v>
      </c>
      <c r="C1074">
        <v>1.618E-2</v>
      </c>
      <c r="D1074">
        <v>2.35E-2</v>
      </c>
      <c r="E1074">
        <v>2.9929999999999998E-2</v>
      </c>
      <c r="F1074">
        <v>3.4450000000000001E-2</v>
      </c>
      <c r="G1074">
        <v>4.1149999999999999E-2</v>
      </c>
      <c r="H1074">
        <v>5.0880000000000002E-2</v>
      </c>
      <c r="I1074">
        <v>6.071E-2</v>
      </c>
      <c r="J1074">
        <v>7.0629999999999998E-2</v>
      </c>
      <c r="K1074" t="s">
        <v>2454</v>
      </c>
      <c r="L1074" t="s">
        <v>285</v>
      </c>
      <c r="M1074" t="s">
        <v>327</v>
      </c>
      <c r="N1074" t="s">
        <v>755</v>
      </c>
      <c r="O1074">
        <v>8.0649999999999999E-2</v>
      </c>
      <c r="P1074">
        <v>9.0759999999999993E-2</v>
      </c>
    </row>
    <row r="1075" spans="1:16">
      <c r="A1075">
        <v>769869</v>
      </c>
      <c r="B1075" t="s">
        <v>1796</v>
      </c>
      <c r="C1075">
        <v>1.618E-2</v>
      </c>
      <c r="D1075">
        <v>2.35E-2</v>
      </c>
      <c r="E1075">
        <v>2.9929999999999998E-2</v>
      </c>
      <c r="F1075">
        <v>3.4450000000000001E-2</v>
      </c>
      <c r="G1075">
        <v>4.1149999999999999E-2</v>
      </c>
      <c r="H1075">
        <v>5.0880000000000002E-2</v>
      </c>
      <c r="I1075">
        <v>6.071E-2</v>
      </c>
      <c r="J1075">
        <v>7.0629999999999998E-2</v>
      </c>
      <c r="K1075" t="s">
        <v>2455</v>
      </c>
      <c r="L1075" t="s">
        <v>285</v>
      </c>
      <c r="M1075" t="s">
        <v>327</v>
      </c>
      <c r="N1075" t="s">
        <v>757</v>
      </c>
      <c r="O1075">
        <v>8.0649999999999999E-2</v>
      </c>
      <c r="P1075">
        <v>9.0759999999999993E-2</v>
      </c>
    </row>
    <row r="1076" spans="1:16">
      <c r="A1076">
        <v>769870</v>
      </c>
      <c r="B1076" t="s">
        <v>1797</v>
      </c>
      <c r="C1076">
        <v>1.618E-2</v>
      </c>
      <c r="D1076">
        <v>2.35E-2</v>
      </c>
      <c r="E1076">
        <v>2.9929999999999998E-2</v>
      </c>
      <c r="F1076">
        <v>3.4450000000000001E-2</v>
      </c>
      <c r="G1076">
        <v>4.1149999999999999E-2</v>
      </c>
      <c r="H1076">
        <v>5.0880000000000002E-2</v>
      </c>
      <c r="I1076">
        <v>6.071E-2</v>
      </c>
      <c r="J1076">
        <v>7.0629999999999998E-2</v>
      </c>
      <c r="K1076" t="s">
        <v>2456</v>
      </c>
      <c r="L1076" t="s">
        <v>285</v>
      </c>
      <c r="M1076" t="s">
        <v>327</v>
      </c>
      <c r="N1076" t="s">
        <v>759</v>
      </c>
      <c r="O1076">
        <v>8.0649999999999999E-2</v>
      </c>
      <c r="P1076">
        <v>9.0759999999999993E-2</v>
      </c>
    </row>
    <row r="1077" spans="1:16">
      <c r="A1077">
        <v>769871</v>
      </c>
      <c r="B1077" t="s">
        <v>1798</v>
      </c>
      <c r="C1077">
        <v>1.618E-2</v>
      </c>
      <c r="D1077">
        <v>2.35E-2</v>
      </c>
      <c r="E1077">
        <v>2.9929999999999998E-2</v>
      </c>
      <c r="F1077">
        <v>3.4450000000000001E-2</v>
      </c>
      <c r="G1077">
        <v>4.1149999999999999E-2</v>
      </c>
      <c r="H1077">
        <v>5.0880000000000002E-2</v>
      </c>
      <c r="I1077">
        <v>6.071E-2</v>
      </c>
      <c r="J1077">
        <v>7.0629999999999998E-2</v>
      </c>
      <c r="K1077" t="s">
        <v>2457</v>
      </c>
      <c r="L1077" t="s">
        <v>285</v>
      </c>
      <c r="M1077" t="s">
        <v>327</v>
      </c>
      <c r="N1077" t="s">
        <v>761</v>
      </c>
      <c r="O1077">
        <v>8.0649999999999999E-2</v>
      </c>
      <c r="P1077">
        <v>9.0759999999999993E-2</v>
      </c>
    </row>
    <row r="1078" spans="1:16">
      <c r="A1078">
        <v>769872</v>
      </c>
      <c r="B1078" t="s">
        <v>1799</v>
      </c>
      <c r="C1078">
        <v>1.618E-2</v>
      </c>
      <c r="D1078">
        <v>2.35E-2</v>
      </c>
      <c r="E1078">
        <v>2.9929999999999998E-2</v>
      </c>
      <c r="F1078">
        <v>3.4450000000000001E-2</v>
      </c>
      <c r="G1078">
        <v>4.1149999999999999E-2</v>
      </c>
      <c r="H1078">
        <v>5.0880000000000002E-2</v>
      </c>
      <c r="I1078">
        <v>6.071E-2</v>
      </c>
      <c r="J1078">
        <v>7.0629999999999998E-2</v>
      </c>
      <c r="K1078" t="s">
        <v>2458</v>
      </c>
      <c r="L1078" t="s">
        <v>285</v>
      </c>
      <c r="M1078" t="s">
        <v>327</v>
      </c>
      <c r="N1078" t="s">
        <v>763</v>
      </c>
      <c r="O1078">
        <v>8.0649999999999999E-2</v>
      </c>
      <c r="P1078">
        <v>9.0759999999999993E-2</v>
      </c>
    </row>
    <row r="1079" spans="1:16">
      <c r="A1079">
        <v>769873</v>
      </c>
      <c r="B1079" t="s">
        <v>1800</v>
      </c>
      <c r="C1079">
        <v>1.618E-2</v>
      </c>
      <c r="D1079">
        <v>2.35E-2</v>
      </c>
      <c r="E1079">
        <v>2.9929999999999998E-2</v>
      </c>
      <c r="F1079">
        <v>3.4450000000000001E-2</v>
      </c>
      <c r="G1079">
        <v>4.1149999999999999E-2</v>
      </c>
      <c r="H1079">
        <v>5.0880000000000002E-2</v>
      </c>
      <c r="I1079">
        <v>6.071E-2</v>
      </c>
      <c r="J1079">
        <v>7.0629999999999998E-2</v>
      </c>
      <c r="K1079" t="s">
        <v>2459</v>
      </c>
      <c r="L1079" t="s">
        <v>285</v>
      </c>
      <c r="M1079" t="s">
        <v>327</v>
      </c>
      <c r="N1079" t="s">
        <v>765</v>
      </c>
      <c r="O1079">
        <v>8.0649999999999999E-2</v>
      </c>
      <c r="P1079">
        <v>9.0759999999999993E-2</v>
      </c>
    </row>
    <row r="1080" spans="1:16">
      <c r="A1080">
        <v>769874</v>
      </c>
      <c r="B1080" t="s">
        <v>1801</v>
      </c>
      <c r="C1080">
        <v>1.618E-2</v>
      </c>
      <c r="D1080">
        <v>2.35E-2</v>
      </c>
      <c r="E1080">
        <v>2.9929999999999998E-2</v>
      </c>
      <c r="F1080">
        <v>3.4450000000000001E-2</v>
      </c>
      <c r="G1080">
        <v>4.1149999999999999E-2</v>
      </c>
      <c r="H1080">
        <v>5.0880000000000002E-2</v>
      </c>
      <c r="I1080">
        <v>6.071E-2</v>
      </c>
      <c r="J1080">
        <v>7.0629999999999998E-2</v>
      </c>
      <c r="K1080" t="s">
        <v>2460</v>
      </c>
      <c r="L1080" t="s">
        <v>285</v>
      </c>
      <c r="M1080" t="s">
        <v>327</v>
      </c>
      <c r="N1080" t="s">
        <v>767</v>
      </c>
      <c r="O1080">
        <v>8.0649999999999999E-2</v>
      </c>
      <c r="P1080">
        <v>9.0759999999999993E-2</v>
      </c>
    </row>
    <row r="1081" spans="1:16">
      <c r="A1081">
        <v>769875</v>
      </c>
      <c r="B1081" t="s">
        <v>1802</v>
      </c>
      <c r="C1081">
        <v>1.618E-2</v>
      </c>
      <c r="D1081">
        <v>2.35E-2</v>
      </c>
      <c r="E1081">
        <v>2.9929999999999998E-2</v>
      </c>
      <c r="F1081">
        <v>3.4450000000000001E-2</v>
      </c>
      <c r="G1081">
        <v>4.1149999999999999E-2</v>
      </c>
      <c r="H1081">
        <v>5.0880000000000002E-2</v>
      </c>
      <c r="I1081">
        <v>6.071E-2</v>
      </c>
      <c r="J1081">
        <v>7.0629999999999998E-2</v>
      </c>
      <c r="K1081" t="s">
        <v>2461</v>
      </c>
      <c r="L1081" t="s">
        <v>285</v>
      </c>
      <c r="M1081" t="s">
        <v>327</v>
      </c>
      <c r="N1081" t="s">
        <v>769</v>
      </c>
      <c r="O1081">
        <v>8.0649999999999999E-2</v>
      </c>
      <c r="P1081">
        <v>9.0759999999999993E-2</v>
      </c>
    </row>
    <row r="1082" spans="1:16">
      <c r="A1082">
        <v>769876</v>
      </c>
      <c r="B1082" t="s">
        <v>1803</v>
      </c>
      <c r="C1082">
        <v>1.618E-2</v>
      </c>
      <c r="D1082">
        <v>2.35E-2</v>
      </c>
      <c r="E1082">
        <v>2.9929999999999998E-2</v>
      </c>
      <c r="F1082">
        <v>3.4450000000000001E-2</v>
      </c>
      <c r="G1082">
        <v>4.1149999999999999E-2</v>
      </c>
      <c r="H1082">
        <v>5.0880000000000002E-2</v>
      </c>
      <c r="I1082">
        <v>6.071E-2</v>
      </c>
      <c r="J1082">
        <v>7.0629999999999998E-2</v>
      </c>
      <c r="K1082" t="s">
        <v>2462</v>
      </c>
      <c r="L1082" t="s">
        <v>285</v>
      </c>
      <c r="M1082" t="s">
        <v>327</v>
      </c>
      <c r="N1082" t="s">
        <v>771</v>
      </c>
      <c r="O1082">
        <v>8.0649999999999999E-2</v>
      </c>
      <c r="P1082">
        <v>9.0759999999999993E-2</v>
      </c>
    </row>
    <row r="1083" spans="1:16">
      <c r="A1083">
        <v>769877</v>
      </c>
      <c r="B1083" t="s">
        <v>1804</v>
      </c>
      <c r="C1083">
        <v>1.618E-2</v>
      </c>
      <c r="D1083">
        <v>2.35E-2</v>
      </c>
      <c r="E1083">
        <v>2.9929999999999998E-2</v>
      </c>
      <c r="F1083">
        <v>3.4450000000000001E-2</v>
      </c>
      <c r="G1083">
        <v>4.1149999999999999E-2</v>
      </c>
      <c r="H1083">
        <v>5.0880000000000002E-2</v>
      </c>
      <c r="I1083">
        <v>6.071E-2</v>
      </c>
      <c r="J1083">
        <v>7.0629999999999998E-2</v>
      </c>
      <c r="K1083" t="s">
        <v>2463</v>
      </c>
      <c r="L1083" t="s">
        <v>285</v>
      </c>
      <c r="M1083" t="s">
        <v>327</v>
      </c>
      <c r="N1083" t="s">
        <v>773</v>
      </c>
      <c r="O1083">
        <v>8.0649999999999999E-2</v>
      </c>
      <c r="P1083">
        <v>9.0759999999999993E-2</v>
      </c>
    </row>
    <row r="1084" spans="1:16">
      <c r="A1084">
        <v>769878</v>
      </c>
      <c r="B1084" t="s">
        <v>1805</v>
      </c>
      <c r="C1084">
        <v>1.618E-2</v>
      </c>
      <c r="D1084">
        <v>2.35E-2</v>
      </c>
      <c r="E1084">
        <v>2.9929999999999998E-2</v>
      </c>
      <c r="F1084">
        <v>3.4450000000000001E-2</v>
      </c>
      <c r="G1084">
        <v>4.1149999999999999E-2</v>
      </c>
      <c r="H1084">
        <v>5.0880000000000002E-2</v>
      </c>
      <c r="I1084">
        <v>6.071E-2</v>
      </c>
      <c r="J1084">
        <v>7.0629999999999998E-2</v>
      </c>
      <c r="K1084" t="s">
        <v>2464</v>
      </c>
      <c r="L1084" t="s">
        <v>285</v>
      </c>
      <c r="M1084" t="s">
        <v>327</v>
      </c>
      <c r="N1084" t="s">
        <v>775</v>
      </c>
      <c r="O1084">
        <v>8.0649999999999999E-2</v>
      </c>
      <c r="P1084">
        <v>9.0759999999999993E-2</v>
      </c>
    </row>
    <row r="1085" spans="1:16">
      <c r="A1085">
        <v>769879</v>
      </c>
      <c r="B1085" t="s">
        <v>1806</v>
      </c>
      <c r="C1085">
        <v>1.618E-2</v>
      </c>
      <c r="D1085">
        <v>2.35E-2</v>
      </c>
      <c r="E1085">
        <v>2.9929999999999998E-2</v>
      </c>
      <c r="F1085">
        <v>3.4450000000000001E-2</v>
      </c>
      <c r="G1085">
        <v>4.1149999999999999E-2</v>
      </c>
      <c r="H1085">
        <v>5.0880000000000002E-2</v>
      </c>
      <c r="I1085">
        <v>6.071E-2</v>
      </c>
      <c r="J1085">
        <v>7.0629999999999998E-2</v>
      </c>
      <c r="K1085" t="s">
        <v>2465</v>
      </c>
      <c r="L1085" t="s">
        <v>285</v>
      </c>
      <c r="M1085" t="s">
        <v>327</v>
      </c>
      <c r="N1085" t="s">
        <v>777</v>
      </c>
      <c r="O1085">
        <v>8.0649999999999999E-2</v>
      </c>
      <c r="P1085">
        <v>9.0759999999999993E-2</v>
      </c>
    </row>
    <row r="1086" spans="1:16">
      <c r="A1086">
        <v>779642</v>
      </c>
      <c r="B1086" t="s">
        <v>1807</v>
      </c>
      <c r="C1086">
        <v>1.397E-2</v>
      </c>
      <c r="D1086">
        <v>2.3879999999999998E-2</v>
      </c>
      <c r="E1086">
        <v>3.517E-2</v>
      </c>
      <c r="F1086">
        <v>4.7890000000000002E-2</v>
      </c>
      <c r="G1086">
        <v>6.0749999999999998E-2</v>
      </c>
      <c r="H1086">
        <v>7.3779999999999998E-2</v>
      </c>
      <c r="I1086">
        <v>8.6959999999999996E-2</v>
      </c>
      <c r="J1086">
        <v>0.10031</v>
      </c>
      <c r="K1086" t="s">
        <v>2466</v>
      </c>
      <c r="L1086" t="s">
        <v>285</v>
      </c>
      <c r="M1086" t="s">
        <v>1197</v>
      </c>
      <c r="N1086" t="s">
        <v>657</v>
      </c>
      <c r="O1086">
        <v>0.11382</v>
      </c>
      <c r="P1086">
        <v>0.1275</v>
      </c>
    </row>
    <row r="1087" spans="1:16">
      <c r="A1087">
        <v>779643</v>
      </c>
      <c r="B1087" t="s">
        <v>1808</v>
      </c>
      <c r="C1087">
        <v>1.397E-2</v>
      </c>
      <c r="D1087">
        <v>2.3879999999999998E-2</v>
      </c>
      <c r="E1087">
        <v>3.517E-2</v>
      </c>
      <c r="F1087">
        <v>4.7890000000000002E-2</v>
      </c>
      <c r="G1087">
        <v>6.0749999999999998E-2</v>
      </c>
      <c r="H1087">
        <v>7.3779999999999998E-2</v>
      </c>
      <c r="I1087">
        <v>8.6959999999999996E-2</v>
      </c>
      <c r="J1087">
        <v>0.10031</v>
      </c>
      <c r="K1087" t="s">
        <v>2467</v>
      </c>
      <c r="L1087" t="s">
        <v>285</v>
      </c>
      <c r="M1087" t="s">
        <v>1197</v>
      </c>
      <c r="N1087" t="s">
        <v>659</v>
      </c>
      <c r="O1087">
        <v>0.11382</v>
      </c>
      <c r="P1087">
        <v>0.1275</v>
      </c>
    </row>
    <row r="1088" spans="1:16">
      <c r="A1088">
        <v>779644</v>
      </c>
      <c r="B1088" t="s">
        <v>1809</v>
      </c>
      <c r="C1088">
        <v>1.397E-2</v>
      </c>
      <c r="D1088">
        <v>2.3879999999999998E-2</v>
      </c>
      <c r="E1088">
        <v>3.517E-2</v>
      </c>
      <c r="F1088">
        <v>4.7890000000000002E-2</v>
      </c>
      <c r="G1088">
        <v>6.0749999999999998E-2</v>
      </c>
      <c r="H1088">
        <v>7.3779999999999998E-2</v>
      </c>
      <c r="I1088">
        <v>8.6959999999999996E-2</v>
      </c>
      <c r="J1088">
        <v>0.10031</v>
      </c>
      <c r="K1088" t="s">
        <v>2468</v>
      </c>
      <c r="L1088" t="s">
        <v>285</v>
      </c>
      <c r="M1088" t="s">
        <v>1197</v>
      </c>
      <c r="N1088" t="s">
        <v>661</v>
      </c>
      <c r="O1088">
        <v>0.11382</v>
      </c>
      <c r="P1088">
        <v>0.1275</v>
      </c>
    </row>
    <row r="1089" spans="1:16">
      <c r="A1089">
        <v>779645</v>
      </c>
      <c r="B1089" t="s">
        <v>1810</v>
      </c>
      <c r="C1089">
        <v>1.397E-2</v>
      </c>
      <c r="D1089">
        <v>2.3879999999999998E-2</v>
      </c>
      <c r="E1089">
        <v>3.517E-2</v>
      </c>
      <c r="F1089">
        <v>4.7890000000000002E-2</v>
      </c>
      <c r="G1089">
        <v>6.0749999999999998E-2</v>
      </c>
      <c r="H1089">
        <v>7.3779999999999998E-2</v>
      </c>
      <c r="I1089">
        <v>8.6959999999999996E-2</v>
      </c>
      <c r="J1089">
        <v>0.10031</v>
      </c>
      <c r="K1089" t="s">
        <v>2469</v>
      </c>
      <c r="L1089" t="s">
        <v>285</v>
      </c>
      <c r="M1089" t="s">
        <v>1197</v>
      </c>
      <c r="N1089" t="s">
        <v>663</v>
      </c>
      <c r="O1089">
        <v>0.11382</v>
      </c>
      <c r="P1089">
        <v>0.1275</v>
      </c>
    </row>
    <row r="1090" spans="1:16">
      <c r="A1090">
        <v>779646</v>
      </c>
      <c r="B1090" t="s">
        <v>1811</v>
      </c>
      <c r="C1090">
        <v>1.397E-2</v>
      </c>
      <c r="D1090">
        <v>2.3879999999999998E-2</v>
      </c>
      <c r="E1090">
        <v>3.517E-2</v>
      </c>
      <c r="F1090">
        <v>4.7890000000000002E-2</v>
      </c>
      <c r="G1090">
        <v>6.0749999999999998E-2</v>
      </c>
      <c r="H1090">
        <v>7.3779999999999998E-2</v>
      </c>
      <c r="I1090">
        <v>8.6959999999999996E-2</v>
      </c>
      <c r="J1090">
        <v>0.10031</v>
      </c>
      <c r="K1090" t="s">
        <v>2470</v>
      </c>
      <c r="L1090" t="s">
        <v>285</v>
      </c>
      <c r="M1090" t="s">
        <v>1197</v>
      </c>
      <c r="N1090" t="s">
        <v>665</v>
      </c>
      <c r="O1090">
        <v>0.11382</v>
      </c>
      <c r="P1090">
        <v>0.1275</v>
      </c>
    </row>
    <row r="1091" spans="1:16">
      <c r="A1091">
        <v>779647</v>
      </c>
      <c r="B1091" t="s">
        <v>1812</v>
      </c>
      <c r="C1091">
        <v>1.397E-2</v>
      </c>
      <c r="D1091">
        <v>2.3879999999999998E-2</v>
      </c>
      <c r="E1091">
        <v>3.517E-2</v>
      </c>
      <c r="F1091">
        <v>4.7890000000000002E-2</v>
      </c>
      <c r="G1091">
        <v>6.0749999999999998E-2</v>
      </c>
      <c r="H1091">
        <v>7.3779999999999998E-2</v>
      </c>
      <c r="I1091">
        <v>8.6959999999999996E-2</v>
      </c>
      <c r="J1091">
        <v>0.10031</v>
      </c>
      <c r="K1091" t="s">
        <v>2471</v>
      </c>
      <c r="L1091" t="s">
        <v>285</v>
      </c>
      <c r="M1091" t="s">
        <v>1197</v>
      </c>
      <c r="N1091" t="s">
        <v>667</v>
      </c>
      <c r="O1091">
        <v>0.11382</v>
      </c>
      <c r="P1091">
        <v>0.1275</v>
      </c>
    </row>
    <row r="1092" spans="1:16">
      <c r="A1092">
        <v>779648</v>
      </c>
      <c r="B1092" t="s">
        <v>1813</v>
      </c>
      <c r="C1092">
        <v>1.397E-2</v>
      </c>
      <c r="D1092">
        <v>2.3879999999999998E-2</v>
      </c>
      <c r="E1092">
        <v>3.517E-2</v>
      </c>
      <c r="F1092">
        <v>4.7890000000000002E-2</v>
      </c>
      <c r="G1092">
        <v>6.0749999999999998E-2</v>
      </c>
      <c r="H1092">
        <v>7.3779999999999998E-2</v>
      </c>
      <c r="I1092">
        <v>8.6959999999999996E-2</v>
      </c>
      <c r="J1092">
        <v>0.10031</v>
      </c>
      <c r="K1092" t="s">
        <v>2472</v>
      </c>
      <c r="L1092" t="s">
        <v>285</v>
      </c>
      <c r="M1092" t="s">
        <v>1197</v>
      </c>
      <c r="N1092" t="s">
        <v>669</v>
      </c>
      <c r="O1092">
        <v>0.11382</v>
      </c>
      <c r="P1092">
        <v>0.1275</v>
      </c>
    </row>
    <row r="1093" spans="1:16">
      <c r="A1093">
        <v>779649</v>
      </c>
      <c r="B1093" t="s">
        <v>1814</v>
      </c>
      <c r="C1093">
        <v>1.397E-2</v>
      </c>
      <c r="D1093">
        <v>2.3879999999999998E-2</v>
      </c>
      <c r="E1093">
        <v>3.517E-2</v>
      </c>
      <c r="F1093">
        <v>4.7890000000000002E-2</v>
      </c>
      <c r="G1093">
        <v>6.0749999999999998E-2</v>
      </c>
      <c r="H1093">
        <v>7.3779999999999998E-2</v>
      </c>
      <c r="I1093">
        <v>8.6959999999999996E-2</v>
      </c>
      <c r="J1093">
        <v>0.10031</v>
      </c>
      <c r="K1093" t="s">
        <v>2473</v>
      </c>
      <c r="L1093" t="s">
        <v>285</v>
      </c>
      <c r="M1093" t="s">
        <v>1197</v>
      </c>
      <c r="N1093" t="s">
        <v>671</v>
      </c>
      <c r="O1093">
        <v>0.11382</v>
      </c>
      <c r="P1093">
        <v>0.1275</v>
      </c>
    </row>
    <row r="1094" spans="1:16">
      <c r="A1094">
        <v>779650</v>
      </c>
      <c r="B1094" t="s">
        <v>1815</v>
      </c>
      <c r="C1094">
        <v>1.397E-2</v>
      </c>
      <c r="D1094">
        <v>2.3879999999999998E-2</v>
      </c>
      <c r="E1094">
        <v>3.517E-2</v>
      </c>
      <c r="F1094">
        <v>4.7890000000000002E-2</v>
      </c>
      <c r="G1094">
        <v>6.0749999999999998E-2</v>
      </c>
      <c r="H1094">
        <v>7.3779999999999998E-2</v>
      </c>
      <c r="I1094">
        <v>8.6959999999999996E-2</v>
      </c>
      <c r="J1094">
        <v>0.10031</v>
      </c>
      <c r="K1094" t="s">
        <v>2474</v>
      </c>
      <c r="L1094" t="s">
        <v>285</v>
      </c>
      <c r="M1094" t="s">
        <v>1197</v>
      </c>
      <c r="N1094" t="s">
        <v>673</v>
      </c>
      <c r="O1094">
        <v>0.11382</v>
      </c>
      <c r="P1094">
        <v>0.1275</v>
      </c>
    </row>
    <row r="1095" spans="1:16">
      <c r="A1095">
        <v>779651</v>
      </c>
      <c r="B1095" t="s">
        <v>1816</v>
      </c>
      <c r="C1095">
        <v>1.397E-2</v>
      </c>
      <c r="D1095">
        <v>2.3879999999999998E-2</v>
      </c>
      <c r="E1095">
        <v>3.517E-2</v>
      </c>
      <c r="F1095">
        <v>4.7890000000000002E-2</v>
      </c>
      <c r="G1095">
        <v>6.0749999999999998E-2</v>
      </c>
      <c r="H1095">
        <v>7.3779999999999998E-2</v>
      </c>
      <c r="I1095">
        <v>8.6959999999999996E-2</v>
      </c>
      <c r="J1095">
        <v>0.10031</v>
      </c>
      <c r="K1095" t="s">
        <v>2475</v>
      </c>
      <c r="L1095" t="s">
        <v>285</v>
      </c>
      <c r="M1095" t="s">
        <v>1197</v>
      </c>
      <c r="N1095" t="s">
        <v>675</v>
      </c>
      <c r="O1095">
        <v>0.11382</v>
      </c>
      <c r="P1095">
        <v>0.1275</v>
      </c>
    </row>
    <row r="1096" spans="1:16">
      <c r="A1096">
        <v>779652</v>
      </c>
      <c r="B1096" t="s">
        <v>1817</v>
      </c>
      <c r="C1096">
        <v>1.397E-2</v>
      </c>
      <c r="D1096">
        <v>2.3879999999999998E-2</v>
      </c>
      <c r="E1096">
        <v>3.517E-2</v>
      </c>
      <c r="F1096">
        <v>4.7890000000000002E-2</v>
      </c>
      <c r="G1096">
        <v>6.0749999999999998E-2</v>
      </c>
      <c r="H1096">
        <v>7.3779999999999998E-2</v>
      </c>
      <c r="I1096">
        <v>8.6959999999999996E-2</v>
      </c>
      <c r="J1096">
        <v>0.10031</v>
      </c>
      <c r="K1096" t="s">
        <v>2476</v>
      </c>
      <c r="L1096" t="s">
        <v>285</v>
      </c>
      <c r="M1096" t="s">
        <v>1197</v>
      </c>
      <c r="N1096" t="s">
        <v>677</v>
      </c>
      <c r="O1096">
        <v>0.11382</v>
      </c>
      <c r="P1096">
        <v>0.1275</v>
      </c>
    </row>
    <row r="1097" spans="1:16">
      <c r="A1097">
        <v>779641</v>
      </c>
      <c r="B1097" t="s">
        <v>1818</v>
      </c>
      <c r="C1097">
        <v>1.397E-2</v>
      </c>
      <c r="D1097">
        <v>2.3879999999999998E-2</v>
      </c>
      <c r="E1097">
        <v>3.517E-2</v>
      </c>
      <c r="F1097">
        <v>4.7890000000000002E-2</v>
      </c>
      <c r="G1097">
        <v>6.0749999999999998E-2</v>
      </c>
      <c r="H1097">
        <v>7.3779999999999998E-2</v>
      </c>
      <c r="I1097">
        <v>8.6959999999999996E-2</v>
      </c>
      <c r="J1097">
        <v>0.10031</v>
      </c>
      <c r="K1097" t="s">
        <v>2477</v>
      </c>
      <c r="L1097" t="s">
        <v>285</v>
      </c>
      <c r="M1097" t="s">
        <v>1197</v>
      </c>
      <c r="N1097" t="s">
        <v>679</v>
      </c>
      <c r="O1097">
        <v>0.11382</v>
      </c>
      <c r="P1097">
        <v>0.1275</v>
      </c>
    </row>
    <row r="1098" spans="1:16">
      <c r="A1098">
        <v>779653</v>
      </c>
      <c r="B1098" t="s">
        <v>1819</v>
      </c>
      <c r="C1098">
        <v>1.397E-2</v>
      </c>
      <c r="D1098">
        <v>2.3879999999999998E-2</v>
      </c>
      <c r="E1098">
        <v>3.517E-2</v>
      </c>
      <c r="F1098">
        <v>4.7890000000000002E-2</v>
      </c>
      <c r="G1098">
        <v>6.0749999999999998E-2</v>
      </c>
      <c r="H1098">
        <v>7.3779999999999998E-2</v>
      </c>
      <c r="I1098">
        <v>8.6959999999999996E-2</v>
      </c>
      <c r="J1098">
        <v>0.10031</v>
      </c>
      <c r="K1098" t="s">
        <v>2478</v>
      </c>
      <c r="L1098" t="s">
        <v>285</v>
      </c>
      <c r="M1098" t="s">
        <v>1197</v>
      </c>
      <c r="N1098" t="s">
        <v>681</v>
      </c>
      <c r="O1098">
        <v>0.11382</v>
      </c>
      <c r="P1098">
        <v>0.1275</v>
      </c>
    </row>
    <row r="1099" spans="1:16">
      <c r="A1099">
        <v>779654</v>
      </c>
      <c r="B1099" t="s">
        <v>1820</v>
      </c>
      <c r="C1099">
        <v>1.397E-2</v>
      </c>
      <c r="D1099">
        <v>2.3879999999999998E-2</v>
      </c>
      <c r="E1099">
        <v>3.517E-2</v>
      </c>
      <c r="F1099">
        <v>4.7890000000000002E-2</v>
      </c>
      <c r="G1099">
        <v>6.0749999999999998E-2</v>
      </c>
      <c r="H1099">
        <v>7.3779999999999998E-2</v>
      </c>
      <c r="I1099">
        <v>8.6959999999999996E-2</v>
      </c>
      <c r="J1099">
        <v>0.10031</v>
      </c>
      <c r="K1099" t="s">
        <v>2479</v>
      </c>
      <c r="L1099" t="s">
        <v>285</v>
      </c>
      <c r="M1099" t="s">
        <v>1197</v>
      </c>
      <c r="N1099" t="s">
        <v>683</v>
      </c>
      <c r="O1099">
        <v>0.11382</v>
      </c>
      <c r="P1099">
        <v>0.1275</v>
      </c>
    </row>
    <row r="1100" spans="1:16">
      <c r="A1100">
        <v>779655</v>
      </c>
      <c r="B1100" t="s">
        <v>1821</v>
      </c>
      <c r="C1100">
        <v>1.397E-2</v>
      </c>
      <c r="D1100">
        <v>2.3879999999999998E-2</v>
      </c>
      <c r="E1100">
        <v>3.517E-2</v>
      </c>
      <c r="F1100">
        <v>4.7890000000000002E-2</v>
      </c>
      <c r="G1100">
        <v>6.0749999999999998E-2</v>
      </c>
      <c r="H1100">
        <v>7.3779999999999998E-2</v>
      </c>
      <c r="I1100">
        <v>8.6959999999999996E-2</v>
      </c>
      <c r="J1100">
        <v>0.10031</v>
      </c>
      <c r="K1100" t="s">
        <v>2480</v>
      </c>
      <c r="L1100" t="s">
        <v>285</v>
      </c>
      <c r="M1100" t="s">
        <v>1197</v>
      </c>
      <c r="N1100" t="s">
        <v>685</v>
      </c>
      <c r="O1100">
        <v>0.11382</v>
      </c>
      <c r="P1100">
        <v>0.1275</v>
      </c>
    </row>
    <row r="1101" spans="1:16">
      <c r="A1101">
        <v>779656</v>
      </c>
      <c r="B1101" t="s">
        <v>1822</v>
      </c>
      <c r="C1101">
        <v>1.618E-2</v>
      </c>
      <c r="D1101">
        <v>2.35E-2</v>
      </c>
      <c r="E1101">
        <v>2.9929999999999998E-2</v>
      </c>
      <c r="F1101">
        <v>3.4450000000000001E-2</v>
      </c>
      <c r="G1101">
        <v>4.1149999999999999E-2</v>
      </c>
      <c r="H1101">
        <v>5.0880000000000002E-2</v>
      </c>
      <c r="I1101">
        <v>6.071E-2</v>
      </c>
      <c r="J1101">
        <v>7.0629999999999998E-2</v>
      </c>
      <c r="K1101" t="s">
        <v>2481</v>
      </c>
      <c r="L1101" t="s">
        <v>285</v>
      </c>
      <c r="M1101" t="s">
        <v>1197</v>
      </c>
      <c r="N1101" t="s">
        <v>687</v>
      </c>
      <c r="O1101">
        <v>8.0649999999999999E-2</v>
      </c>
      <c r="P1101">
        <v>9.0759999999999993E-2</v>
      </c>
    </row>
    <row r="1102" spans="1:16">
      <c r="A1102">
        <v>779657</v>
      </c>
      <c r="B1102" t="s">
        <v>1823</v>
      </c>
      <c r="C1102">
        <v>1.618E-2</v>
      </c>
      <c r="D1102">
        <v>2.35E-2</v>
      </c>
      <c r="E1102">
        <v>2.9929999999999998E-2</v>
      </c>
      <c r="F1102">
        <v>3.4450000000000001E-2</v>
      </c>
      <c r="G1102">
        <v>4.1149999999999999E-2</v>
      </c>
      <c r="H1102">
        <v>5.0880000000000002E-2</v>
      </c>
      <c r="I1102">
        <v>6.071E-2</v>
      </c>
      <c r="J1102">
        <v>7.0629999999999998E-2</v>
      </c>
      <c r="K1102" t="s">
        <v>2482</v>
      </c>
      <c r="L1102" t="s">
        <v>285</v>
      </c>
      <c r="M1102" t="s">
        <v>1197</v>
      </c>
      <c r="N1102" t="s">
        <v>689</v>
      </c>
      <c r="O1102">
        <v>8.0649999999999999E-2</v>
      </c>
      <c r="P1102">
        <v>9.0759999999999993E-2</v>
      </c>
    </row>
    <row r="1103" spans="1:16">
      <c r="A1103">
        <v>779658</v>
      </c>
      <c r="B1103" t="s">
        <v>1824</v>
      </c>
      <c r="C1103">
        <v>1.618E-2</v>
      </c>
      <c r="D1103">
        <v>2.35E-2</v>
      </c>
      <c r="E1103">
        <v>2.9929999999999998E-2</v>
      </c>
      <c r="F1103">
        <v>3.4450000000000001E-2</v>
      </c>
      <c r="G1103">
        <v>4.1149999999999999E-2</v>
      </c>
      <c r="H1103">
        <v>5.0880000000000002E-2</v>
      </c>
      <c r="I1103">
        <v>6.071E-2</v>
      </c>
      <c r="J1103">
        <v>7.0629999999999998E-2</v>
      </c>
      <c r="K1103" t="s">
        <v>2483</v>
      </c>
      <c r="L1103" t="s">
        <v>285</v>
      </c>
      <c r="M1103" t="s">
        <v>1197</v>
      </c>
      <c r="N1103" t="s">
        <v>691</v>
      </c>
      <c r="O1103">
        <v>8.0649999999999999E-2</v>
      </c>
      <c r="P1103">
        <v>9.0759999999999993E-2</v>
      </c>
    </row>
    <row r="1104" spans="1:16">
      <c r="A1104">
        <v>779659</v>
      </c>
      <c r="B1104" t="s">
        <v>1825</v>
      </c>
      <c r="C1104">
        <v>1.618E-2</v>
      </c>
      <c r="D1104">
        <v>2.35E-2</v>
      </c>
      <c r="E1104">
        <v>2.9929999999999998E-2</v>
      </c>
      <c r="F1104">
        <v>3.4450000000000001E-2</v>
      </c>
      <c r="G1104">
        <v>4.1149999999999999E-2</v>
      </c>
      <c r="H1104">
        <v>5.0880000000000002E-2</v>
      </c>
      <c r="I1104">
        <v>6.071E-2</v>
      </c>
      <c r="J1104">
        <v>7.0629999999999998E-2</v>
      </c>
      <c r="K1104" t="s">
        <v>2484</v>
      </c>
      <c r="L1104" t="s">
        <v>285</v>
      </c>
      <c r="M1104" t="s">
        <v>1197</v>
      </c>
      <c r="N1104" t="s">
        <v>693</v>
      </c>
      <c r="O1104">
        <v>8.0649999999999999E-2</v>
      </c>
      <c r="P1104">
        <v>9.0759999999999993E-2</v>
      </c>
    </row>
    <row r="1105" spans="1:16">
      <c r="A1105">
        <v>779660</v>
      </c>
      <c r="B1105" t="s">
        <v>1826</v>
      </c>
      <c r="C1105">
        <v>1.618E-2</v>
      </c>
      <c r="D1105">
        <v>2.35E-2</v>
      </c>
      <c r="E1105">
        <v>2.9929999999999998E-2</v>
      </c>
      <c r="F1105">
        <v>3.4450000000000001E-2</v>
      </c>
      <c r="G1105">
        <v>4.1149999999999999E-2</v>
      </c>
      <c r="H1105">
        <v>5.0880000000000002E-2</v>
      </c>
      <c r="I1105">
        <v>6.071E-2</v>
      </c>
      <c r="J1105">
        <v>7.0629999999999998E-2</v>
      </c>
      <c r="K1105" t="s">
        <v>2485</v>
      </c>
      <c r="L1105" t="s">
        <v>285</v>
      </c>
      <c r="M1105" t="s">
        <v>1197</v>
      </c>
      <c r="N1105" t="s">
        <v>695</v>
      </c>
      <c r="O1105">
        <v>8.0649999999999999E-2</v>
      </c>
      <c r="P1105">
        <v>9.0759999999999993E-2</v>
      </c>
    </row>
    <row r="1106" spans="1:16">
      <c r="A1106">
        <v>779661</v>
      </c>
      <c r="B1106" t="s">
        <v>1827</v>
      </c>
      <c r="C1106">
        <v>1.618E-2</v>
      </c>
      <c r="D1106">
        <v>2.35E-2</v>
      </c>
      <c r="E1106">
        <v>2.9929999999999998E-2</v>
      </c>
      <c r="F1106">
        <v>3.4450000000000001E-2</v>
      </c>
      <c r="G1106">
        <v>4.1149999999999999E-2</v>
      </c>
      <c r="H1106">
        <v>5.0880000000000002E-2</v>
      </c>
      <c r="I1106">
        <v>6.071E-2</v>
      </c>
      <c r="J1106">
        <v>7.0629999999999998E-2</v>
      </c>
      <c r="K1106" t="s">
        <v>2486</v>
      </c>
      <c r="L1106" t="s">
        <v>285</v>
      </c>
      <c r="M1106" t="s">
        <v>1197</v>
      </c>
      <c r="N1106" t="s">
        <v>697</v>
      </c>
      <c r="O1106">
        <v>8.0649999999999999E-2</v>
      </c>
      <c r="P1106">
        <v>9.0759999999999993E-2</v>
      </c>
    </row>
    <row r="1107" spans="1:16">
      <c r="A1107">
        <v>779662</v>
      </c>
      <c r="B1107" t="s">
        <v>1828</v>
      </c>
      <c r="C1107">
        <v>1.618E-2</v>
      </c>
      <c r="D1107">
        <v>2.35E-2</v>
      </c>
      <c r="E1107">
        <v>2.9929999999999998E-2</v>
      </c>
      <c r="F1107">
        <v>3.4450000000000001E-2</v>
      </c>
      <c r="G1107">
        <v>4.1149999999999999E-2</v>
      </c>
      <c r="H1107">
        <v>5.0880000000000002E-2</v>
      </c>
      <c r="I1107">
        <v>6.071E-2</v>
      </c>
      <c r="J1107">
        <v>7.0629999999999998E-2</v>
      </c>
      <c r="K1107" t="s">
        <v>2487</v>
      </c>
      <c r="L1107" t="s">
        <v>285</v>
      </c>
      <c r="M1107" t="s">
        <v>1197</v>
      </c>
      <c r="N1107" t="s">
        <v>699</v>
      </c>
      <c r="O1107">
        <v>8.0649999999999999E-2</v>
      </c>
      <c r="P1107">
        <v>9.0759999999999993E-2</v>
      </c>
    </row>
    <row r="1108" spans="1:16">
      <c r="A1108">
        <v>779663</v>
      </c>
      <c r="B1108" t="s">
        <v>1829</v>
      </c>
      <c r="C1108">
        <v>1.618E-2</v>
      </c>
      <c r="D1108">
        <v>2.35E-2</v>
      </c>
      <c r="E1108">
        <v>2.9929999999999998E-2</v>
      </c>
      <c r="F1108">
        <v>3.4450000000000001E-2</v>
      </c>
      <c r="G1108">
        <v>4.1149999999999999E-2</v>
      </c>
      <c r="H1108">
        <v>5.0880000000000002E-2</v>
      </c>
      <c r="I1108">
        <v>6.071E-2</v>
      </c>
      <c r="J1108">
        <v>7.0629999999999998E-2</v>
      </c>
      <c r="K1108" t="s">
        <v>2488</v>
      </c>
      <c r="L1108" t="s">
        <v>285</v>
      </c>
      <c r="M1108" t="s">
        <v>1197</v>
      </c>
      <c r="N1108" t="s">
        <v>701</v>
      </c>
      <c r="O1108">
        <v>8.0649999999999999E-2</v>
      </c>
      <c r="P1108">
        <v>9.0759999999999993E-2</v>
      </c>
    </row>
    <row r="1109" spans="1:16">
      <c r="A1109">
        <v>779664</v>
      </c>
      <c r="B1109" t="s">
        <v>1830</v>
      </c>
      <c r="C1109">
        <v>1.618E-2</v>
      </c>
      <c r="D1109">
        <v>2.35E-2</v>
      </c>
      <c r="E1109">
        <v>2.9929999999999998E-2</v>
      </c>
      <c r="F1109">
        <v>3.4450000000000001E-2</v>
      </c>
      <c r="G1109">
        <v>4.1149999999999999E-2</v>
      </c>
      <c r="H1109">
        <v>5.0880000000000002E-2</v>
      </c>
      <c r="I1109">
        <v>6.071E-2</v>
      </c>
      <c r="J1109">
        <v>7.0629999999999998E-2</v>
      </c>
      <c r="K1109" t="s">
        <v>2489</v>
      </c>
      <c r="L1109" t="s">
        <v>285</v>
      </c>
      <c r="M1109" t="s">
        <v>1197</v>
      </c>
      <c r="N1109" t="s">
        <v>703</v>
      </c>
      <c r="O1109">
        <v>8.0649999999999999E-2</v>
      </c>
      <c r="P1109">
        <v>9.0759999999999993E-2</v>
      </c>
    </row>
    <row r="1110" spans="1:16">
      <c r="A1110">
        <v>779665</v>
      </c>
      <c r="B1110" t="s">
        <v>1831</v>
      </c>
      <c r="C1110">
        <v>1.618E-2</v>
      </c>
      <c r="D1110">
        <v>2.35E-2</v>
      </c>
      <c r="E1110">
        <v>2.9929999999999998E-2</v>
      </c>
      <c r="F1110">
        <v>3.4450000000000001E-2</v>
      </c>
      <c r="G1110">
        <v>4.1149999999999999E-2</v>
      </c>
      <c r="H1110">
        <v>5.0880000000000002E-2</v>
      </c>
      <c r="I1110">
        <v>6.071E-2</v>
      </c>
      <c r="J1110">
        <v>7.0629999999999998E-2</v>
      </c>
      <c r="K1110" t="s">
        <v>2490</v>
      </c>
      <c r="L1110" t="s">
        <v>285</v>
      </c>
      <c r="M1110" t="s">
        <v>1197</v>
      </c>
      <c r="N1110" t="s">
        <v>705</v>
      </c>
      <c r="O1110">
        <v>8.0649999999999999E-2</v>
      </c>
      <c r="P1110">
        <v>9.0759999999999993E-2</v>
      </c>
    </row>
    <row r="1111" spans="1:16">
      <c r="A1111">
        <v>779666</v>
      </c>
      <c r="B1111" t="s">
        <v>1832</v>
      </c>
      <c r="C1111">
        <v>1.618E-2</v>
      </c>
      <c r="D1111">
        <v>2.35E-2</v>
      </c>
      <c r="E1111">
        <v>2.9929999999999998E-2</v>
      </c>
      <c r="F1111">
        <v>3.4450000000000001E-2</v>
      </c>
      <c r="G1111">
        <v>4.1149999999999999E-2</v>
      </c>
      <c r="H1111">
        <v>5.0880000000000002E-2</v>
      </c>
      <c r="I1111">
        <v>6.071E-2</v>
      </c>
      <c r="J1111">
        <v>7.0629999999999998E-2</v>
      </c>
      <c r="K1111" t="s">
        <v>2491</v>
      </c>
      <c r="L1111" t="s">
        <v>285</v>
      </c>
      <c r="M1111" t="s">
        <v>1197</v>
      </c>
      <c r="N1111" t="s">
        <v>707</v>
      </c>
      <c r="O1111">
        <v>8.0649999999999999E-2</v>
      </c>
      <c r="P1111">
        <v>9.0759999999999993E-2</v>
      </c>
    </row>
    <row r="1112" spans="1:16">
      <c r="A1112">
        <v>779667</v>
      </c>
      <c r="B1112" t="s">
        <v>1833</v>
      </c>
      <c r="C1112">
        <v>1.618E-2</v>
      </c>
      <c r="D1112">
        <v>2.35E-2</v>
      </c>
      <c r="E1112">
        <v>2.9929999999999998E-2</v>
      </c>
      <c r="F1112">
        <v>3.4450000000000001E-2</v>
      </c>
      <c r="G1112">
        <v>4.1149999999999999E-2</v>
      </c>
      <c r="H1112">
        <v>5.0880000000000002E-2</v>
      </c>
      <c r="I1112">
        <v>6.071E-2</v>
      </c>
      <c r="J1112">
        <v>7.0629999999999998E-2</v>
      </c>
      <c r="K1112" t="s">
        <v>2492</v>
      </c>
      <c r="L1112" t="s">
        <v>285</v>
      </c>
      <c r="M1112" t="s">
        <v>1197</v>
      </c>
      <c r="N1112" t="s">
        <v>709</v>
      </c>
      <c r="O1112">
        <v>8.0649999999999999E-2</v>
      </c>
      <c r="P1112">
        <v>9.0759999999999993E-2</v>
      </c>
    </row>
    <row r="1113" spans="1:16">
      <c r="A1113">
        <v>779668</v>
      </c>
      <c r="B1113" t="s">
        <v>1834</v>
      </c>
      <c r="C1113">
        <v>1.618E-2</v>
      </c>
      <c r="D1113">
        <v>2.35E-2</v>
      </c>
      <c r="E1113">
        <v>2.9929999999999998E-2</v>
      </c>
      <c r="F1113">
        <v>3.4450000000000001E-2</v>
      </c>
      <c r="G1113">
        <v>4.1149999999999999E-2</v>
      </c>
      <c r="H1113">
        <v>5.0880000000000002E-2</v>
      </c>
      <c r="I1113">
        <v>6.071E-2</v>
      </c>
      <c r="J1113">
        <v>7.0629999999999998E-2</v>
      </c>
      <c r="K1113" t="s">
        <v>2493</v>
      </c>
      <c r="L1113" t="s">
        <v>285</v>
      </c>
      <c r="M1113" t="s">
        <v>1197</v>
      </c>
      <c r="N1113" t="s">
        <v>711</v>
      </c>
      <c r="O1113">
        <v>8.0649999999999999E-2</v>
      </c>
      <c r="P1113">
        <v>9.0759999999999993E-2</v>
      </c>
    </row>
    <row r="1114" spans="1:16">
      <c r="A1114">
        <v>779669</v>
      </c>
      <c r="B1114" t="s">
        <v>1835</v>
      </c>
      <c r="C1114">
        <v>1.618E-2</v>
      </c>
      <c r="D1114">
        <v>2.35E-2</v>
      </c>
      <c r="E1114">
        <v>2.9929999999999998E-2</v>
      </c>
      <c r="F1114">
        <v>3.4450000000000001E-2</v>
      </c>
      <c r="G1114">
        <v>4.1149999999999999E-2</v>
      </c>
      <c r="H1114">
        <v>5.0880000000000002E-2</v>
      </c>
      <c r="I1114">
        <v>6.071E-2</v>
      </c>
      <c r="J1114">
        <v>7.0629999999999998E-2</v>
      </c>
      <c r="K1114" t="s">
        <v>2494</v>
      </c>
      <c r="L1114" t="s">
        <v>285</v>
      </c>
      <c r="M1114" t="s">
        <v>1197</v>
      </c>
      <c r="N1114" t="s">
        <v>713</v>
      </c>
      <c r="O1114">
        <v>8.0649999999999999E-2</v>
      </c>
      <c r="P1114">
        <v>9.0759999999999993E-2</v>
      </c>
    </row>
    <row r="1115" spans="1:16">
      <c r="A1115">
        <v>779670</v>
      </c>
      <c r="B1115" t="s">
        <v>1836</v>
      </c>
      <c r="C1115">
        <v>1.618E-2</v>
      </c>
      <c r="D1115">
        <v>2.35E-2</v>
      </c>
      <c r="E1115">
        <v>2.9929999999999998E-2</v>
      </c>
      <c r="F1115">
        <v>3.4450000000000001E-2</v>
      </c>
      <c r="G1115">
        <v>4.1149999999999999E-2</v>
      </c>
      <c r="H1115">
        <v>5.0880000000000002E-2</v>
      </c>
      <c r="I1115">
        <v>6.071E-2</v>
      </c>
      <c r="J1115">
        <v>7.0629999999999998E-2</v>
      </c>
      <c r="K1115" t="s">
        <v>2495</v>
      </c>
      <c r="L1115" t="s">
        <v>285</v>
      </c>
      <c r="M1115" t="s">
        <v>1197</v>
      </c>
      <c r="N1115" t="s">
        <v>715</v>
      </c>
      <c r="O1115">
        <v>8.0649999999999999E-2</v>
      </c>
      <c r="P1115">
        <v>9.0759999999999993E-2</v>
      </c>
    </row>
    <row r="1116" spans="1:16">
      <c r="A1116">
        <v>779671</v>
      </c>
      <c r="B1116" t="s">
        <v>1837</v>
      </c>
      <c r="C1116">
        <v>1.618E-2</v>
      </c>
      <c r="D1116">
        <v>2.35E-2</v>
      </c>
      <c r="E1116">
        <v>2.9929999999999998E-2</v>
      </c>
      <c r="F1116">
        <v>3.4450000000000001E-2</v>
      </c>
      <c r="G1116">
        <v>4.1149999999999999E-2</v>
      </c>
      <c r="H1116">
        <v>5.0880000000000002E-2</v>
      </c>
      <c r="I1116">
        <v>6.071E-2</v>
      </c>
      <c r="J1116">
        <v>7.0629999999999998E-2</v>
      </c>
      <c r="K1116" t="s">
        <v>2496</v>
      </c>
      <c r="L1116" t="s">
        <v>285</v>
      </c>
      <c r="M1116" t="s">
        <v>1197</v>
      </c>
      <c r="N1116" t="s">
        <v>717</v>
      </c>
      <c r="O1116">
        <v>8.0649999999999999E-2</v>
      </c>
      <c r="P1116">
        <v>9.0759999999999993E-2</v>
      </c>
    </row>
    <row r="1117" spans="1:16">
      <c r="A1117">
        <v>779672</v>
      </c>
      <c r="B1117" t="s">
        <v>1838</v>
      </c>
      <c r="C1117">
        <v>1.618E-2</v>
      </c>
      <c r="D1117">
        <v>2.35E-2</v>
      </c>
      <c r="E1117">
        <v>2.9929999999999998E-2</v>
      </c>
      <c r="F1117">
        <v>3.4450000000000001E-2</v>
      </c>
      <c r="G1117">
        <v>4.1149999999999999E-2</v>
      </c>
      <c r="H1117">
        <v>5.0880000000000002E-2</v>
      </c>
      <c r="I1117">
        <v>6.071E-2</v>
      </c>
      <c r="J1117">
        <v>7.0629999999999998E-2</v>
      </c>
      <c r="K1117" t="s">
        <v>2497</v>
      </c>
      <c r="L1117" t="s">
        <v>285</v>
      </c>
      <c r="M1117" t="s">
        <v>1197</v>
      </c>
      <c r="N1117" t="s">
        <v>719</v>
      </c>
      <c r="O1117">
        <v>8.0649999999999999E-2</v>
      </c>
      <c r="P1117">
        <v>9.0759999999999993E-2</v>
      </c>
    </row>
    <row r="1118" spans="1:16">
      <c r="A1118">
        <v>779673</v>
      </c>
      <c r="B1118" t="s">
        <v>1839</v>
      </c>
      <c r="C1118">
        <v>1.618E-2</v>
      </c>
      <c r="D1118">
        <v>2.35E-2</v>
      </c>
      <c r="E1118">
        <v>2.9929999999999998E-2</v>
      </c>
      <c r="F1118">
        <v>3.4450000000000001E-2</v>
      </c>
      <c r="G1118">
        <v>4.1149999999999999E-2</v>
      </c>
      <c r="H1118">
        <v>5.0880000000000002E-2</v>
      </c>
      <c r="I1118">
        <v>6.071E-2</v>
      </c>
      <c r="J1118">
        <v>7.0629999999999998E-2</v>
      </c>
      <c r="K1118" t="s">
        <v>2498</v>
      </c>
      <c r="L1118" t="s">
        <v>285</v>
      </c>
      <c r="M1118" t="s">
        <v>1197</v>
      </c>
      <c r="N1118" t="s">
        <v>721</v>
      </c>
      <c r="O1118">
        <v>8.0649999999999999E-2</v>
      </c>
      <c r="P1118">
        <v>9.0759999999999993E-2</v>
      </c>
    </row>
    <row r="1119" spans="1:16">
      <c r="A1119">
        <v>779674</v>
      </c>
      <c r="B1119" t="s">
        <v>1840</v>
      </c>
      <c r="C1119">
        <v>1.618E-2</v>
      </c>
      <c r="D1119">
        <v>2.35E-2</v>
      </c>
      <c r="E1119">
        <v>2.9929999999999998E-2</v>
      </c>
      <c r="F1119">
        <v>3.4450000000000001E-2</v>
      </c>
      <c r="G1119">
        <v>4.1149999999999999E-2</v>
      </c>
      <c r="H1119">
        <v>5.0880000000000002E-2</v>
      </c>
      <c r="I1119">
        <v>6.071E-2</v>
      </c>
      <c r="J1119">
        <v>7.0629999999999998E-2</v>
      </c>
      <c r="K1119" t="s">
        <v>2499</v>
      </c>
      <c r="L1119" t="s">
        <v>285</v>
      </c>
      <c r="M1119" t="s">
        <v>1197</v>
      </c>
      <c r="N1119" t="s">
        <v>723</v>
      </c>
      <c r="O1119">
        <v>8.0649999999999999E-2</v>
      </c>
      <c r="P1119">
        <v>9.0759999999999993E-2</v>
      </c>
    </row>
    <row r="1120" spans="1:16">
      <c r="A1120">
        <v>779675</v>
      </c>
      <c r="B1120" t="s">
        <v>1841</v>
      </c>
      <c r="C1120">
        <v>1.618E-2</v>
      </c>
      <c r="D1120">
        <v>2.35E-2</v>
      </c>
      <c r="E1120">
        <v>2.9929999999999998E-2</v>
      </c>
      <c r="F1120">
        <v>3.4450000000000001E-2</v>
      </c>
      <c r="G1120">
        <v>4.1149999999999999E-2</v>
      </c>
      <c r="H1120">
        <v>5.0880000000000002E-2</v>
      </c>
      <c r="I1120">
        <v>6.071E-2</v>
      </c>
      <c r="J1120">
        <v>7.0629999999999998E-2</v>
      </c>
      <c r="K1120" t="s">
        <v>2500</v>
      </c>
      <c r="L1120" t="s">
        <v>285</v>
      </c>
      <c r="M1120" t="s">
        <v>1197</v>
      </c>
      <c r="N1120" t="s">
        <v>725</v>
      </c>
      <c r="O1120">
        <v>8.0649999999999999E-2</v>
      </c>
      <c r="P1120">
        <v>9.0759999999999993E-2</v>
      </c>
    </row>
    <row r="1121" spans="1:16">
      <c r="A1121">
        <v>779676</v>
      </c>
      <c r="B1121" t="s">
        <v>1842</v>
      </c>
      <c r="C1121">
        <v>1.618E-2</v>
      </c>
      <c r="D1121">
        <v>2.35E-2</v>
      </c>
      <c r="E1121">
        <v>2.9929999999999998E-2</v>
      </c>
      <c r="F1121">
        <v>3.4450000000000001E-2</v>
      </c>
      <c r="G1121">
        <v>4.1149999999999999E-2</v>
      </c>
      <c r="H1121">
        <v>5.0880000000000002E-2</v>
      </c>
      <c r="I1121">
        <v>6.071E-2</v>
      </c>
      <c r="J1121">
        <v>7.0629999999999998E-2</v>
      </c>
      <c r="K1121" t="s">
        <v>2501</v>
      </c>
      <c r="L1121" t="s">
        <v>285</v>
      </c>
      <c r="M1121" t="s">
        <v>1197</v>
      </c>
      <c r="N1121" t="s">
        <v>727</v>
      </c>
      <c r="O1121">
        <v>8.0649999999999999E-2</v>
      </c>
      <c r="P1121">
        <v>9.0759999999999993E-2</v>
      </c>
    </row>
    <row r="1122" spans="1:16">
      <c r="A1122">
        <v>779677</v>
      </c>
      <c r="B1122" t="s">
        <v>1843</v>
      </c>
      <c r="C1122">
        <v>1.618E-2</v>
      </c>
      <c r="D1122">
        <v>2.35E-2</v>
      </c>
      <c r="E1122">
        <v>2.9929999999999998E-2</v>
      </c>
      <c r="F1122">
        <v>3.4450000000000001E-2</v>
      </c>
      <c r="G1122">
        <v>4.1149999999999999E-2</v>
      </c>
      <c r="H1122">
        <v>5.0880000000000002E-2</v>
      </c>
      <c r="I1122">
        <v>6.071E-2</v>
      </c>
      <c r="J1122">
        <v>7.0629999999999998E-2</v>
      </c>
      <c r="K1122" t="s">
        <v>2502</v>
      </c>
      <c r="L1122" t="s">
        <v>285</v>
      </c>
      <c r="M1122" t="s">
        <v>1197</v>
      </c>
      <c r="N1122" t="s">
        <v>729</v>
      </c>
      <c r="O1122">
        <v>8.0649999999999999E-2</v>
      </c>
      <c r="P1122">
        <v>9.0759999999999993E-2</v>
      </c>
    </row>
    <row r="1123" spans="1:16">
      <c r="A1123">
        <v>779678</v>
      </c>
      <c r="B1123" t="s">
        <v>1844</v>
      </c>
      <c r="C1123">
        <v>1.618E-2</v>
      </c>
      <c r="D1123">
        <v>2.35E-2</v>
      </c>
      <c r="E1123">
        <v>2.9929999999999998E-2</v>
      </c>
      <c r="F1123">
        <v>3.4450000000000001E-2</v>
      </c>
      <c r="G1123">
        <v>4.1149999999999999E-2</v>
      </c>
      <c r="H1123">
        <v>5.0880000000000002E-2</v>
      </c>
      <c r="I1123">
        <v>6.071E-2</v>
      </c>
      <c r="J1123">
        <v>7.0629999999999998E-2</v>
      </c>
      <c r="K1123" t="s">
        <v>2503</v>
      </c>
      <c r="L1123" t="s">
        <v>285</v>
      </c>
      <c r="M1123" t="s">
        <v>1197</v>
      </c>
      <c r="N1123" t="s">
        <v>731</v>
      </c>
      <c r="O1123">
        <v>8.0649999999999999E-2</v>
      </c>
      <c r="P1123">
        <v>9.0759999999999993E-2</v>
      </c>
    </row>
    <row r="1124" spans="1:16">
      <c r="A1124">
        <v>779679</v>
      </c>
      <c r="B1124" t="s">
        <v>1845</v>
      </c>
      <c r="C1124">
        <v>1.618E-2</v>
      </c>
      <c r="D1124">
        <v>2.35E-2</v>
      </c>
      <c r="E1124">
        <v>2.9929999999999998E-2</v>
      </c>
      <c r="F1124">
        <v>3.4450000000000001E-2</v>
      </c>
      <c r="G1124">
        <v>4.1149999999999999E-2</v>
      </c>
      <c r="H1124">
        <v>5.0880000000000002E-2</v>
      </c>
      <c r="I1124">
        <v>6.071E-2</v>
      </c>
      <c r="J1124">
        <v>7.0629999999999998E-2</v>
      </c>
      <c r="K1124" t="s">
        <v>2504</v>
      </c>
      <c r="L1124" t="s">
        <v>285</v>
      </c>
      <c r="M1124" t="s">
        <v>1197</v>
      </c>
      <c r="N1124" t="s">
        <v>733</v>
      </c>
      <c r="O1124">
        <v>8.0649999999999999E-2</v>
      </c>
      <c r="P1124">
        <v>9.0759999999999993E-2</v>
      </c>
    </row>
    <row r="1125" spans="1:16">
      <c r="A1125">
        <v>779680</v>
      </c>
      <c r="B1125" t="s">
        <v>1846</v>
      </c>
      <c r="C1125">
        <v>1.618E-2</v>
      </c>
      <c r="D1125">
        <v>2.35E-2</v>
      </c>
      <c r="E1125">
        <v>2.9929999999999998E-2</v>
      </c>
      <c r="F1125">
        <v>3.4450000000000001E-2</v>
      </c>
      <c r="G1125">
        <v>4.1149999999999999E-2</v>
      </c>
      <c r="H1125">
        <v>5.0880000000000002E-2</v>
      </c>
      <c r="I1125">
        <v>6.071E-2</v>
      </c>
      <c r="J1125">
        <v>7.0629999999999998E-2</v>
      </c>
      <c r="K1125" t="s">
        <v>2505</v>
      </c>
      <c r="L1125" t="s">
        <v>285</v>
      </c>
      <c r="M1125" t="s">
        <v>1197</v>
      </c>
      <c r="N1125" t="s">
        <v>735</v>
      </c>
      <c r="O1125">
        <v>8.0649999999999999E-2</v>
      </c>
      <c r="P1125">
        <v>9.0759999999999993E-2</v>
      </c>
    </row>
    <row r="1126" spans="1:16">
      <c r="A1126">
        <v>779681</v>
      </c>
      <c r="B1126" t="s">
        <v>1847</v>
      </c>
      <c r="C1126">
        <v>1.618E-2</v>
      </c>
      <c r="D1126">
        <v>2.35E-2</v>
      </c>
      <c r="E1126">
        <v>2.9929999999999998E-2</v>
      </c>
      <c r="F1126">
        <v>3.4450000000000001E-2</v>
      </c>
      <c r="G1126">
        <v>4.1149999999999999E-2</v>
      </c>
      <c r="H1126">
        <v>5.0880000000000002E-2</v>
      </c>
      <c r="I1126">
        <v>6.071E-2</v>
      </c>
      <c r="J1126">
        <v>7.0629999999999998E-2</v>
      </c>
      <c r="K1126" t="s">
        <v>2506</v>
      </c>
      <c r="L1126" t="s">
        <v>285</v>
      </c>
      <c r="M1126" t="s">
        <v>1197</v>
      </c>
      <c r="N1126" t="s">
        <v>737</v>
      </c>
      <c r="O1126">
        <v>8.0649999999999999E-2</v>
      </c>
      <c r="P1126">
        <v>9.0759999999999993E-2</v>
      </c>
    </row>
    <row r="1127" spans="1:16">
      <c r="A1127">
        <v>779682</v>
      </c>
      <c r="B1127" t="s">
        <v>1848</v>
      </c>
      <c r="C1127">
        <v>1.618E-2</v>
      </c>
      <c r="D1127">
        <v>2.35E-2</v>
      </c>
      <c r="E1127">
        <v>2.9929999999999998E-2</v>
      </c>
      <c r="F1127">
        <v>3.4450000000000001E-2</v>
      </c>
      <c r="G1127">
        <v>4.1149999999999999E-2</v>
      </c>
      <c r="H1127">
        <v>5.0880000000000002E-2</v>
      </c>
      <c r="I1127">
        <v>6.071E-2</v>
      </c>
      <c r="J1127">
        <v>7.0629999999999998E-2</v>
      </c>
      <c r="K1127" t="s">
        <v>2507</v>
      </c>
      <c r="L1127" t="s">
        <v>285</v>
      </c>
      <c r="M1127" t="s">
        <v>1197</v>
      </c>
      <c r="N1127" t="s">
        <v>739</v>
      </c>
      <c r="O1127">
        <v>8.0649999999999999E-2</v>
      </c>
      <c r="P1127">
        <v>9.0759999999999993E-2</v>
      </c>
    </row>
    <row r="1128" spans="1:16">
      <c r="A1128">
        <v>779683</v>
      </c>
      <c r="B1128" t="s">
        <v>1849</v>
      </c>
      <c r="C1128">
        <v>1.618E-2</v>
      </c>
      <c r="D1128">
        <v>2.35E-2</v>
      </c>
      <c r="E1128">
        <v>2.9929999999999998E-2</v>
      </c>
      <c r="F1128">
        <v>3.4450000000000001E-2</v>
      </c>
      <c r="G1128">
        <v>4.1149999999999999E-2</v>
      </c>
      <c r="H1128">
        <v>5.0880000000000002E-2</v>
      </c>
      <c r="I1128">
        <v>6.071E-2</v>
      </c>
      <c r="J1128">
        <v>7.0629999999999998E-2</v>
      </c>
      <c r="K1128" t="s">
        <v>2508</v>
      </c>
      <c r="L1128" t="s">
        <v>285</v>
      </c>
      <c r="M1128" t="s">
        <v>1197</v>
      </c>
      <c r="N1128" t="s">
        <v>741</v>
      </c>
      <c r="O1128">
        <v>8.0649999999999999E-2</v>
      </c>
      <c r="P1128">
        <v>9.0759999999999993E-2</v>
      </c>
    </row>
    <row r="1129" spans="1:16">
      <c r="A1129">
        <v>779684</v>
      </c>
      <c r="B1129" t="s">
        <v>1850</v>
      </c>
      <c r="C1129">
        <v>1.618E-2</v>
      </c>
      <c r="D1129">
        <v>2.35E-2</v>
      </c>
      <c r="E1129">
        <v>2.9929999999999998E-2</v>
      </c>
      <c r="F1129">
        <v>3.4450000000000001E-2</v>
      </c>
      <c r="G1129">
        <v>4.1149999999999999E-2</v>
      </c>
      <c r="H1129">
        <v>5.0880000000000002E-2</v>
      </c>
      <c r="I1129">
        <v>6.071E-2</v>
      </c>
      <c r="J1129">
        <v>7.0629999999999998E-2</v>
      </c>
      <c r="K1129" t="s">
        <v>2509</v>
      </c>
      <c r="L1129" t="s">
        <v>285</v>
      </c>
      <c r="M1129" t="s">
        <v>1197</v>
      </c>
      <c r="N1129" t="s">
        <v>743</v>
      </c>
      <c r="O1129">
        <v>8.0649999999999999E-2</v>
      </c>
      <c r="P1129">
        <v>9.0759999999999993E-2</v>
      </c>
    </row>
    <row r="1130" spans="1:16">
      <c r="A1130">
        <v>779685</v>
      </c>
      <c r="B1130" t="s">
        <v>1851</v>
      </c>
      <c r="C1130">
        <v>1.618E-2</v>
      </c>
      <c r="D1130">
        <v>2.35E-2</v>
      </c>
      <c r="E1130">
        <v>2.9929999999999998E-2</v>
      </c>
      <c r="F1130">
        <v>3.4450000000000001E-2</v>
      </c>
      <c r="G1130">
        <v>4.1149999999999999E-2</v>
      </c>
      <c r="H1130">
        <v>5.0880000000000002E-2</v>
      </c>
      <c r="I1130">
        <v>6.071E-2</v>
      </c>
      <c r="J1130">
        <v>7.0629999999999998E-2</v>
      </c>
      <c r="K1130" t="s">
        <v>2510</v>
      </c>
      <c r="L1130" t="s">
        <v>285</v>
      </c>
      <c r="M1130" t="s">
        <v>1197</v>
      </c>
      <c r="N1130" t="s">
        <v>745</v>
      </c>
      <c r="O1130">
        <v>8.0649999999999999E-2</v>
      </c>
      <c r="P1130">
        <v>9.0759999999999993E-2</v>
      </c>
    </row>
    <row r="1131" spans="1:16">
      <c r="A1131">
        <v>779686</v>
      </c>
      <c r="B1131" t="s">
        <v>1852</v>
      </c>
      <c r="C1131">
        <v>1.618E-2</v>
      </c>
      <c r="D1131">
        <v>2.35E-2</v>
      </c>
      <c r="E1131">
        <v>2.9929999999999998E-2</v>
      </c>
      <c r="F1131">
        <v>3.4450000000000001E-2</v>
      </c>
      <c r="G1131">
        <v>4.1149999999999999E-2</v>
      </c>
      <c r="H1131">
        <v>5.0880000000000002E-2</v>
      </c>
      <c r="I1131">
        <v>6.071E-2</v>
      </c>
      <c r="J1131">
        <v>7.0629999999999998E-2</v>
      </c>
      <c r="K1131" t="s">
        <v>2511</v>
      </c>
      <c r="L1131" t="s">
        <v>285</v>
      </c>
      <c r="M1131" t="s">
        <v>1197</v>
      </c>
      <c r="N1131" t="s">
        <v>747</v>
      </c>
      <c r="O1131">
        <v>8.0649999999999999E-2</v>
      </c>
      <c r="P1131">
        <v>9.0759999999999993E-2</v>
      </c>
    </row>
    <row r="1132" spans="1:16">
      <c r="A1132">
        <v>779687</v>
      </c>
      <c r="B1132" t="s">
        <v>1853</v>
      </c>
      <c r="C1132">
        <v>1.618E-2</v>
      </c>
      <c r="D1132">
        <v>2.35E-2</v>
      </c>
      <c r="E1132">
        <v>2.9929999999999998E-2</v>
      </c>
      <c r="F1132">
        <v>3.4450000000000001E-2</v>
      </c>
      <c r="G1132">
        <v>4.1149999999999999E-2</v>
      </c>
      <c r="H1132">
        <v>5.0880000000000002E-2</v>
      </c>
      <c r="I1132">
        <v>6.071E-2</v>
      </c>
      <c r="J1132">
        <v>7.0629999999999998E-2</v>
      </c>
      <c r="K1132" t="s">
        <v>2512</v>
      </c>
      <c r="L1132" t="s">
        <v>285</v>
      </c>
      <c r="M1132" t="s">
        <v>1197</v>
      </c>
      <c r="N1132" t="s">
        <v>749</v>
      </c>
      <c r="O1132">
        <v>8.0649999999999999E-2</v>
      </c>
      <c r="P1132">
        <v>9.0759999999999993E-2</v>
      </c>
    </row>
    <row r="1133" spans="1:16">
      <c r="A1133">
        <v>779688</v>
      </c>
      <c r="B1133" t="s">
        <v>1854</v>
      </c>
      <c r="C1133">
        <v>1.618E-2</v>
      </c>
      <c r="D1133">
        <v>2.35E-2</v>
      </c>
      <c r="E1133">
        <v>2.9929999999999998E-2</v>
      </c>
      <c r="F1133">
        <v>3.4450000000000001E-2</v>
      </c>
      <c r="G1133">
        <v>4.1149999999999999E-2</v>
      </c>
      <c r="H1133">
        <v>5.0880000000000002E-2</v>
      </c>
      <c r="I1133">
        <v>6.071E-2</v>
      </c>
      <c r="J1133">
        <v>7.0629999999999998E-2</v>
      </c>
      <c r="K1133" t="s">
        <v>2513</v>
      </c>
      <c r="L1133" t="s">
        <v>285</v>
      </c>
      <c r="M1133" t="s">
        <v>1197</v>
      </c>
      <c r="N1133" t="s">
        <v>751</v>
      </c>
      <c r="O1133">
        <v>8.0649999999999999E-2</v>
      </c>
      <c r="P1133">
        <v>9.0759999999999993E-2</v>
      </c>
    </row>
    <row r="1134" spans="1:16">
      <c r="A1134">
        <v>779689</v>
      </c>
      <c r="B1134" t="s">
        <v>1855</v>
      </c>
      <c r="C1134">
        <v>1.618E-2</v>
      </c>
      <c r="D1134">
        <v>2.35E-2</v>
      </c>
      <c r="E1134">
        <v>2.9929999999999998E-2</v>
      </c>
      <c r="F1134">
        <v>3.4450000000000001E-2</v>
      </c>
      <c r="G1134">
        <v>4.1149999999999999E-2</v>
      </c>
      <c r="H1134">
        <v>5.0880000000000002E-2</v>
      </c>
      <c r="I1134">
        <v>6.071E-2</v>
      </c>
      <c r="J1134">
        <v>7.0629999999999998E-2</v>
      </c>
      <c r="K1134" t="s">
        <v>2514</v>
      </c>
      <c r="L1134" t="s">
        <v>285</v>
      </c>
      <c r="M1134" t="s">
        <v>1197</v>
      </c>
      <c r="N1134" t="s">
        <v>753</v>
      </c>
      <c r="O1134">
        <v>8.0649999999999999E-2</v>
      </c>
      <c r="P1134">
        <v>9.0759999999999993E-2</v>
      </c>
    </row>
    <row r="1135" spans="1:16">
      <c r="A1135">
        <v>779690</v>
      </c>
      <c r="B1135" t="s">
        <v>1856</v>
      </c>
      <c r="C1135">
        <v>1.618E-2</v>
      </c>
      <c r="D1135">
        <v>2.35E-2</v>
      </c>
      <c r="E1135">
        <v>2.9929999999999998E-2</v>
      </c>
      <c r="F1135">
        <v>3.4450000000000001E-2</v>
      </c>
      <c r="G1135">
        <v>4.1149999999999999E-2</v>
      </c>
      <c r="H1135">
        <v>5.0880000000000002E-2</v>
      </c>
      <c r="I1135">
        <v>6.071E-2</v>
      </c>
      <c r="J1135">
        <v>7.0629999999999998E-2</v>
      </c>
      <c r="K1135" t="s">
        <v>2515</v>
      </c>
      <c r="L1135" t="s">
        <v>285</v>
      </c>
      <c r="M1135" t="s">
        <v>1197</v>
      </c>
      <c r="N1135" t="s">
        <v>755</v>
      </c>
      <c r="O1135">
        <v>8.0649999999999999E-2</v>
      </c>
      <c r="P1135">
        <v>9.0759999999999993E-2</v>
      </c>
    </row>
    <row r="1136" spans="1:16">
      <c r="A1136">
        <v>779691</v>
      </c>
      <c r="B1136" t="s">
        <v>1857</v>
      </c>
      <c r="C1136">
        <v>1.618E-2</v>
      </c>
      <c r="D1136">
        <v>2.35E-2</v>
      </c>
      <c r="E1136">
        <v>2.9929999999999998E-2</v>
      </c>
      <c r="F1136">
        <v>3.4450000000000001E-2</v>
      </c>
      <c r="G1136">
        <v>4.1149999999999999E-2</v>
      </c>
      <c r="H1136">
        <v>5.0880000000000002E-2</v>
      </c>
      <c r="I1136">
        <v>6.071E-2</v>
      </c>
      <c r="J1136">
        <v>7.0629999999999998E-2</v>
      </c>
      <c r="K1136" t="s">
        <v>2516</v>
      </c>
      <c r="L1136" t="s">
        <v>285</v>
      </c>
      <c r="M1136" t="s">
        <v>1197</v>
      </c>
      <c r="N1136" t="s">
        <v>757</v>
      </c>
      <c r="O1136">
        <v>8.0649999999999999E-2</v>
      </c>
      <c r="P1136">
        <v>9.0759999999999993E-2</v>
      </c>
    </row>
    <row r="1137" spans="1:16">
      <c r="A1137">
        <v>779692</v>
      </c>
      <c r="B1137" t="s">
        <v>1858</v>
      </c>
      <c r="C1137">
        <v>1.618E-2</v>
      </c>
      <c r="D1137">
        <v>2.35E-2</v>
      </c>
      <c r="E1137">
        <v>2.9929999999999998E-2</v>
      </c>
      <c r="F1137">
        <v>3.4450000000000001E-2</v>
      </c>
      <c r="G1137">
        <v>4.1149999999999999E-2</v>
      </c>
      <c r="H1137">
        <v>5.0880000000000002E-2</v>
      </c>
      <c r="I1137">
        <v>6.071E-2</v>
      </c>
      <c r="J1137">
        <v>7.0629999999999998E-2</v>
      </c>
      <c r="K1137" t="s">
        <v>2517</v>
      </c>
      <c r="L1137" t="s">
        <v>285</v>
      </c>
      <c r="M1137" t="s">
        <v>1197</v>
      </c>
      <c r="N1137" t="s">
        <v>759</v>
      </c>
      <c r="O1137">
        <v>8.0649999999999999E-2</v>
      </c>
      <c r="P1137">
        <v>9.0759999999999993E-2</v>
      </c>
    </row>
    <row r="1138" spans="1:16">
      <c r="A1138">
        <v>779693</v>
      </c>
      <c r="B1138" t="s">
        <v>1859</v>
      </c>
      <c r="C1138">
        <v>1.618E-2</v>
      </c>
      <c r="D1138">
        <v>2.35E-2</v>
      </c>
      <c r="E1138">
        <v>2.9929999999999998E-2</v>
      </c>
      <c r="F1138">
        <v>3.4450000000000001E-2</v>
      </c>
      <c r="G1138">
        <v>4.1149999999999999E-2</v>
      </c>
      <c r="H1138">
        <v>5.0880000000000002E-2</v>
      </c>
      <c r="I1138">
        <v>6.071E-2</v>
      </c>
      <c r="J1138">
        <v>7.0629999999999998E-2</v>
      </c>
      <c r="K1138" t="s">
        <v>2518</v>
      </c>
      <c r="L1138" t="s">
        <v>285</v>
      </c>
      <c r="M1138" t="s">
        <v>1197</v>
      </c>
      <c r="N1138" t="s">
        <v>761</v>
      </c>
      <c r="O1138">
        <v>8.0649999999999999E-2</v>
      </c>
      <c r="P1138">
        <v>9.0759999999999993E-2</v>
      </c>
    </row>
    <row r="1139" spans="1:16">
      <c r="A1139">
        <v>779694</v>
      </c>
      <c r="B1139" t="s">
        <v>1860</v>
      </c>
      <c r="C1139">
        <v>1.618E-2</v>
      </c>
      <c r="D1139">
        <v>2.35E-2</v>
      </c>
      <c r="E1139">
        <v>2.9929999999999998E-2</v>
      </c>
      <c r="F1139">
        <v>3.4450000000000001E-2</v>
      </c>
      <c r="G1139">
        <v>4.1149999999999999E-2</v>
      </c>
      <c r="H1139">
        <v>5.0880000000000002E-2</v>
      </c>
      <c r="I1139">
        <v>6.071E-2</v>
      </c>
      <c r="J1139">
        <v>7.0629999999999998E-2</v>
      </c>
      <c r="K1139" t="s">
        <v>2519</v>
      </c>
      <c r="L1139" t="s">
        <v>285</v>
      </c>
      <c r="M1139" t="s">
        <v>1197</v>
      </c>
      <c r="N1139" t="s">
        <v>763</v>
      </c>
      <c r="O1139">
        <v>8.0649999999999999E-2</v>
      </c>
      <c r="P1139">
        <v>9.0759999999999993E-2</v>
      </c>
    </row>
    <row r="1140" spans="1:16">
      <c r="A1140">
        <v>779695</v>
      </c>
      <c r="B1140" t="s">
        <v>1861</v>
      </c>
      <c r="C1140">
        <v>1.618E-2</v>
      </c>
      <c r="D1140">
        <v>2.35E-2</v>
      </c>
      <c r="E1140">
        <v>2.9929999999999998E-2</v>
      </c>
      <c r="F1140">
        <v>3.4450000000000001E-2</v>
      </c>
      <c r="G1140">
        <v>4.1149999999999999E-2</v>
      </c>
      <c r="H1140">
        <v>5.0880000000000002E-2</v>
      </c>
      <c r="I1140">
        <v>6.071E-2</v>
      </c>
      <c r="J1140">
        <v>7.0629999999999998E-2</v>
      </c>
      <c r="K1140" t="s">
        <v>2520</v>
      </c>
      <c r="L1140" t="s">
        <v>285</v>
      </c>
      <c r="M1140" t="s">
        <v>1197</v>
      </c>
      <c r="N1140" t="s">
        <v>765</v>
      </c>
      <c r="O1140">
        <v>8.0649999999999999E-2</v>
      </c>
      <c r="P1140">
        <v>9.0759999999999993E-2</v>
      </c>
    </row>
    <row r="1141" spans="1:16">
      <c r="A1141">
        <v>779696</v>
      </c>
      <c r="B1141" t="s">
        <v>1862</v>
      </c>
      <c r="C1141">
        <v>1.618E-2</v>
      </c>
      <c r="D1141">
        <v>2.35E-2</v>
      </c>
      <c r="E1141">
        <v>2.9929999999999998E-2</v>
      </c>
      <c r="F1141">
        <v>3.4450000000000001E-2</v>
      </c>
      <c r="G1141">
        <v>4.1149999999999999E-2</v>
      </c>
      <c r="H1141">
        <v>5.0880000000000002E-2</v>
      </c>
      <c r="I1141">
        <v>6.071E-2</v>
      </c>
      <c r="J1141">
        <v>7.0629999999999998E-2</v>
      </c>
      <c r="K1141" t="s">
        <v>2521</v>
      </c>
      <c r="L1141" t="s">
        <v>285</v>
      </c>
      <c r="M1141" t="s">
        <v>1197</v>
      </c>
      <c r="N1141" t="s">
        <v>767</v>
      </c>
      <c r="O1141">
        <v>8.0649999999999999E-2</v>
      </c>
      <c r="P1141">
        <v>9.0759999999999993E-2</v>
      </c>
    </row>
    <row r="1142" spans="1:16">
      <c r="A1142">
        <v>779697</v>
      </c>
      <c r="B1142" t="s">
        <v>1863</v>
      </c>
      <c r="C1142">
        <v>1.618E-2</v>
      </c>
      <c r="D1142">
        <v>2.35E-2</v>
      </c>
      <c r="E1142">
        <v>2.9929999999999998E-2</v>
      </c>
      <c r="F1142">
        <v>3.4450000000000001E-2</v>
      </c>
      <c r="G1142">
        <v>4.1149999999999999E-2</v>
      </c>
      <c r="H1142">
        <v>5.0880000000000002E-2</v>
      </c>
      <c r="I1142">
        <v>6.071E-2</v>
      </c>
      <c r="J1142">
        <v>7.0629999999999998E-2</v>
      </c>
      <c r="K1142" t="s">
        <v>2522</v>
      </c>
      <c r="L1142" t="s">
        <v>285</v>
      </c>
      <c r="M1142" t="s">
        <v>1197</v>
      </c>
      <c r="N1142" t="s">
        <v>769</v>
      </c>
      <c r="O1142">
        <v>8.0649999999999999E-2</v>
      </c>
      <c r="P1142">
        <v>9.0759999999999993E-2</v>
      </c>
    </row>
    <row r="1143" spans="1:16">
      <c r="A1143">
        <v>779698</v>
      </c>
      <c r="B1143" t="s">
        <v>1864</v>
      </c>
      <c r="C1143">
        <v>1.618E-2</v>
      </c>
      <c r="D1143">
        <v>2.35E-2</v>
      </c>
      <c r="E1143">
        <v>2.9929999999999998E-2</v>
      </c>
      <c r="F1143">
        <v>3.4450000000000001E-2</v>
      </c>
      <c r="G1143">
        <v>4.1149999999999999E-2</v>
      </c>
      <c r="H1143">
        <v>5.0880000000000002E-2</v>
      </c>
      <c r="I1143">
        <v>6.071E-2</v>
      </c>
      <c r="J1143">
        <v>7.0629999999999998E-2</v>
      </c>
      <c r="K1143" t="s">
        <v>2523</v>
      </c>
      <c r="L1143" t="s">
        <v>285</v>
      </c>
      <c r="M1143" t="s">
        <v>1197</v>
      </c>
      <c r="N1143" t="s">
        <v>771</v>
      </c>
      <c r="O1143">
        <v>8.0649999999999999E-2</v>
      </c>
      <c r="P1143">
        <v>9.0759999999999993E-2</v>
      </c>
    </row>
    <row r="1144" spans="1:16">
      <c r="A1144">
        <v>779699</v>
      </c>
      <c r="B1144" t="s">
        <v>1865</v>
      </c>
      <c r="C1144">
        <v>1.618E-2</v>
      </c>
      <c r="D1144">
        <v>2.35E-2</v>
      </c>
      <c r="E1144">
        <v>2.9929999999999998E-2</v>
      </c>
      <c r="F1144">
        <v>3.4450000000000001E-2</v>
      </c>
      <c r="G1144">
        <v>4.1149999999999999E-2</v>
      </c>
      <c r="H1144">
        <v>5.0880000000000002E-2</v>
      </c>
      <c r="I1144">
        <v>6.071E-2</v>
      </c>
      <c r="J1144">
        <v>7.0629999999999998E-2</v>
      </c>
      <c r="K1144" t="s">
        <v>2524</v>
      </c>
      <c r="L1144" t="s">
        <v>285</v>
      </c>
      <c r="M1144" t="s">
        <v>1197</v>
      </c>
      <c r="N1144" t="s">
        <v>773</v>
      </c>
      <c r="O1144">
        <v>8.0649999999999999E-2</v>
      </c>
      <c r="P1144">
        <v>9.0759999999999993E-2</v>
      </c>
    </row>
    <row r="1145" spans="1:16">
      <c r="A1145">
        <v>779700</v>
      </c>
      <c r="B1145" t="s">
        <v>1866</v>
      </c>
      <c r="C1145">
        <v>1.618E-2</v>
      </c>
      <c r="D1145">
        <v>2.35E-2</v>
      </c>
      <c r="E1145">
        <v>2.9929999999999998E-2</v>
      </c>
      <c r="F1145">
        <v>3.4450000000000001E-2</v>
      </c>
      <c r="G1145">
        <v>4.1149999999999999E-2</v>
      </c>
      <c r="H1145">
        <v>5.0880000000000002E-2</v>
      </c>
      <c r="I1145">
        <v>6.071E-2</v>
      </c>
      <c r="J1145">
        <v>7.0629999999999998E-2</v>
      </c>
      <c r="K1145" t="s">
        <v>2525</v>
      </c>
      <c r="L1145" t="s">
        <v>285</v>
      </c>
      <c r="M1145" t="s">
        <v>1197</v>
      </c>
      <c r="N1145" t="s">
        <v>775</v>
      </c>
      <c r="O1145">
        <v>8.0649999999999999E-2</v>
      </c>
      <c r="P1145">
        <v>9.0759999999999993E-2</v>
      </c>
    </row>
    <row r="1146" spans="1:16">
      <c r="A1146">
        <v>779701</v>
      </c>
      <c r="B1146" t="s">
        <v>1867</v>
      </c>
      <c r="C1146">
        <v>1.618E-2</v>
      </c>
      <c r="D1146">
        <v>2.35E-2</v>
      </c>
      <c r="E1146">
        <v>2.9929999999999998E-2</v>
      </c>
      <c r="F1146">
        <v>3.4450000000000001E-2</v>
      </c>
      <c r="G1146">
        <v>4.1149999999999999E-2</v>
      </c>
      <c r="H1146">
        <v>5.0880000000000002E-2</v>
      </c>
      <c r="I1146">
        <v>6.071E-2</v>
      </c>
      <c r="J1146">
        <v>7.0629999999999998E-2</v>
      </c>
      <c r="K1146" t="s">
        <v>2526</v>
      </c>
      <c r="L1146" t="s">
        <v>285</v>
      </c>
      <c r="M1146" t="s">
        <v>1197</v>
      </c>
      <c r="N1146" t="s">
        <v>777</v>
      </c>
      <c r="O1146">
        <v>8.0649999999999999E-2</v>
      </c>
      <c r="P1146">
        <v>9.0759999999999993E-2</v>
      </c>
    </row>
    <row r="1147" spans="1:16">
      <c r="A1147">
        <v>769894</v>
      </c>
      <c r="B1147" t="s">
        <v>1868</v>
      </c>
      <c r="C1147">
        <v>1.3089999999999999E-2</v>
      </c>
      <c r="D1147">
        <v>2.2550000000000001E-2</v>
      </c>
      <c r="E1147">
        <v>3.3410000000000002E-2</v>
      </c>
      <c r="F1147">
        <v>4.5690000000000001E-2</v>
      </c>
      <c r="G1147">
        <v>5.8119999999999998E-2</v>
      </c>
      <c r="H1147">
        <v>7.0699999999999999E-2</v>
      </c>
      <c r="I1147">
        <v>8.3430000000000004E-2</v>
      </c>
      <c r="J1147">
        <v>9.6310000000000007E-2</v>
      </c>
      <c r="K1147" t="s">
        <v>2527</v>
      </c>
      <c r="L1147" t="s">
        <v>285</v>
      </c>
      <c r="M1147" t="s">
        <v>1259</v>
      </c>
      <c r="N1147" t="s">
        <v>657</v>
      </c>
      <c r="O1147">
        <v>0.10934000000000001</v>
      </c>
      <c r="P1147">
        <v>0.12253</v>
      </c>
    </row>
    <row r="1148" spans="1:16">
      <c r="A1148">
        <v>769895</v>
      </c>
      <c r="B1148" t="s">
        <v>1869</v>
      </c>
      <c r="C1148">
        <v>1.3089999999999999E-2</v>
      </c>
      <c r="D1148">
        <v>2.2550000000000001E-2</v>
      </c>
      <c r="E1148">
        <v>3.3410000000000002E-2</v>
      </c>
      <c r="F1148">
        <v>4.5690000000000001E-2</v>
      </c>
      <c r="G1148">
        <v>5.8119999999999998E-2</v>
      </c>
      <c r="H1148">
        <v>7.0699999999999999E-2</v>
      </c>
      <c r="I1148">
        <v>8.3430000000000004E-2</v>
      </c>
      <c r="J1148">
        <v>9.6310000000000007E-2</v>
      </c>
      <c r="K1148" t="s">
        <v>2528</v>
      </c>
      <c r="L1148" t="s">
        <v>285</v>
      </c>
      <c r="M1148" t="s">
        <v>1259</v>
      </c>
      <c r="N1148" t="s">
        <v>659</v>
      </c>
      <c r="O1148">
        <v>0.10934000000000001</v>
      </c>
      <c r="P1148">
        <v>0.12253</v>
      </c>
    </row>
    <row r="1149" spans="1:16">
      <c r="A1149">
        <v>769896</v>
      </c>
      <c r="B1149" t="s">
        <v>1870</v>
      </c>
      <c r="C1149">
        <v>1.3089999999999999E-2</v>
      </c>
      <c r="D1149">
        <v>2.2550000000000001E-2</v>
      </c>
      <c r="E1149">
        <v>3.3410000000000002E-2</v>
      </c>
      <c r="F1149">
        <v>4.5690000000000001E-2</v>
      </c>
      <c r="G1149">
        <v>5.8119999999999998E-2</v>
      </c>
      <c r="H1149">
        <v>7.0699999999999999E-2</v>
      </c>
      <c r="I1149">
        <v>8.3430000000000004E-2</v>
      </c>
      <c r="J1149">
        <v>9.6310000000000007E-2</v>
      </c>
      <c r="K1149" t="s">
        <v>2529</v>
      </c>
      <c r="L1149" t="s">
        <v>285</v>
      </c>
      <c r="M1149" t="s">
        <v>1259</v>
      </c>
      <c r="N1149" t="s">
        <v>661</v>
      </c>
      <c r="O1149">
        <v>0.10934000000000001</v>
      </c>
      <c r="P1149">
        <v>0.12253</v>
      </c>
    </row>
    <row r="1150" spans="1:16">
      <c r="A1150">
        <v>769897</v>
      </c>
      <c r="B1150" t="s">
        <v>1871</v>
      </c>
      <c r="C1150">
        <v>1.3089999999999999E-2</v>
      </c>
      <c r="D1150">
        <v>2.2550000000000001E-2</v>
      </c>
      <c r="E1150">
        <v>3.3410000000000002E-2</v>
      </c>
      <c r="F1150">
        <v>4.5690000000000001E-2</v>
      </c>
      <c r="G1150">
        <v>5.8119999999999998E-2</v>
      </c>
      <c r="H1150">
        <v>7.0699999999999999E-2</v>
      </c>
      <c r="I1150">
        <v>8.3430000000000004E-2</v>
      </c>
      <c r="J1150">
        <v>9.6310000000000007E-2</v>
      </c>
      <c r="K1150" t="s">
        <v>2530</v>
      </c>
      <c r="L1150" t="s">
        <v>285</v>
      </c>
      <c r="M1150" t="s">
        <v>1259</v>
      </c>
      <c r="N1150" t="s">
        <v>663</v>
      </c>
      <c r="O1150">
        <v>0.10934000000000001</v>
      </c>
      <c r="P1150">
        <v>0.12253</v>
      </c>
    </row>
    <row r="1151" spans="1:16">
      <c r="A1151">
        <v>769898</v>
      </c>
      <c r="B1151" t="s">
        <v>1872</v>
      </c>
      <c r="C1151">
        <v>1.3089999999999999E-2</v>
      </c>
      <c r="D1151">
        <v>2.2550000000000001E-2</v>
      </c>
      <c r="E1151">
        <v>3.3410000000000002E-2</v>
      </c>
      <c r="F1151">
        <v>4.5690000000000001E-2</v>
      </c>
      <c r="G1151">
        <v>5.8119999999999998E-2</v>
      </c>
      <c r="H1151">
        <v>7.0699999999999999E-2</v>
      </c>
      <c r="I1151">
        <v>8.3430000000000004E-2</v>
      </c>
      <c r="J1151">
        <v>9.6310000000000007E-2</v>
      </c>
      <c r="K1151" t="s">
        <v>2531</v>
      </c>
      <c r="L1151" t="s">
        <v>285</v>
      </c>
      <c r="M1151" t="s">
        <v>1259</v>
      </c>
      <c r="N1151" t="s">
        <v>665</v>
      </c>
      <c r="O1151">
        <v>0.10934000000000001</v>
      </c>
      <c r="P1151">
        <v>0.12253</v>
      </c>
    </row>
    <row r="1152" spans="1:16">
      <c r="A1152">
        <v>769899</v>
      </c>
      <c r="B1152" t="s">
        <v>1873</v>
      </c>
      <c r="C1152">
        <v>1.3089999999999999E-2</v>
      </c>
      <c r="D1152">
        <v>2.2550000000000001E-2</v>
      </c>
      <c r="E1152">
        <v>3.3410000000000002E-2</v>
      </c>
      <c r="F1152">
        <v>4.5690000000000001E-2</v>
      </c>
      <c r="G1152">
        <v>5.8119999999999998E-2</v>
      </c>
      <c r="H1152">
        <v>7.0699999999999999E-2</v>
      </c>
      <c r="I1152">
        <v>8.3430000000000004E-2</v>
      </c>
      <c r="J1152">
        <v>9.6310000000000007E-2</v>
      </c>
      <c r="K1152" t="s">
        <v>2532</v>
      </c>
      <c r="L1152" t="s">
        <v>285</v>
      </c>
      <c r="M1152" t="s">
        <v>1259</v>
      </c>
      <c r="N1152" t="s">
        <v>667</v>
      </c>
      <c r="O1152">
        <v>0.10934000000000001</v>
      </c>
      <c r="P1152">
        <v>0.12253</v>
      </c>
    </row>
    <row r="1153" spans="1:16">
      <c r="A1153">
        <v>769900</v>
      </c>
      <c r="B1153" t="s">
        <v>1874</v>
      </c>
      <c r="C1153">
        <v>1.3089999999999999E-2</v>
      </c>
      <c r="D1153">
        <v>2.2550000000000001E-2</v>
      </c>
      <c r="E1153">
        <v>3.3410000000000002E-2</v>
      </c>
      <c r="F1153">
        <v>4.5690000000000001E-2</v>
      </c>
      <c r="G1153">
        <v>5.8119999999999998E-2</v>
      </c>
      <c r="H1153">
        <v>7.0699999999999999E-2</v>
      </c>
      <c r="I1153">
        <v>8.3430000000000004E-2</v>
      </c>
      <c r="J1153">
        <v>9.6310000000000007E-2</v>
      </c>
      <c r="K1153" t="s">
        <v>2533</v>
      </c>
      <c r="L1153" t="s">
        <v>285</v>
      </c>
      <c r="M1153" t="s">
        <v>1259</v>
      </c>
      <c r="N1153" t="s">
        <v>669</v>
      </c>
      <c r="O1153">
        <v>0.10934000000000001</v>
      </c>
      <c r="P1153">
        <v>0.12253</v>
      </c>
    </row>
    <row r="1154" spans="1:16">
      <c r="A1154">
        <v>769901</v>
      </c>
      <c r="B1154" t="s">
        <v>1875</v>
      </c>
      <c r="C1154">
        <v>1.3089999999999999E-2</v>
      </c>
      <c r="D1154">
        <v>2.2550000000000001E-2</v>
      </c>
      <c r="E1154">
        <v>3.3410000000000002E-2</v>
      </c>
      <c r="F1154">
        <v>4.5690000000000001E-2</v>
      </c>
      <c r="G1154">
        <v>5.8119999999999998E-2</v>
      </c>
      <c r="H1154">
        <v>7.0699999999999999E-2</v>
      </c>
      <c r="I1154">
        <v>8.3430000000000004E-2</v>
      </c>
      <c r="J1154">
        <v>9.6310000000000007E-2</v>
      </c>
      <c r="K1154" t="s">
        <v>2534</v>
      </c>
      <c r="L1154" t="s">
        <v>285</v>
      </c>
      <c r="M1154" t="s">
        <v>1259</v>
      </c>
      <c r="N1154" t="s">
        <v>671</v>
      </c>
      <c r="O1154">
        <v>0.10934000000000001</v>
      </c>
      <c r="P1154">
        <v>0.12253</v>
      </c>
    </row>
    <row r="1155" spans="1:16">
      <c r="A1155">
        <v>769902</v>
      </c>
      <c r="B1155" t="s">
        <v>1876</v>
      </c>
      <c r="C1155">
        <v>1.3089999999999999E-2</v>
      </c>
      <c r="D1155">
        <v>2.2550000000000001E-2</v>
      </c>
      <c r="E1155">
        <v>3.3410000000000002E-2</v>
      </c>
      <c r="F1155">
        <v>4.5690000000000001E-2</v>
      </c>
      <c r="G1155">
        <v>5.8119999999999998E-2</v>
      </c>
      <c r="H1155">
        <v>7.0699999999999999E-2</v>
      </c>
      <c r="I1155">
        <v>8.3430000000000004E-2</v>
      </c>
      <c r="J1155">
        <v>9.6310000000000007E-2</v>
      </c>
      <c r="K1155" t="s">
        <v>2535</v>
      </c>
      <c r="L1155" t="s">
        <v>285</v>
      </c>
      <c r="M1155" t="s">
        <v>1259</v>
      </c>
      <c r="N1155" t="s">
        <v>673</v>
      </c>
      <c r="O1155">
        <v>0.10934000000000001</v>
      </c>
      <c r="P1155">
        <v>0.12253</v>
      </c>
    </row>
    <row r="1156" spans="1:16">
      <c r="A1156">
        <v>769903</v>
      </c>
      <c r="B1156" t="s">
        <v>1877</v>
      </c>
      <c r="C1156">
        <v>1.3089999999999999E-2</v>
      </c>
      <c r="D1156">
        <v>2.2550000000000001E-2</v>
      </c>
      <c r="E1156">
        <v>3.3410000000000002E-2</v>
      </c>
      <c r="F1156">
        <v>4.5690000000000001E-2</v>
      </c>
      <c r="G1156">
        <v>5.8119999999999998E-2</v>
      </c>
      <c r="H1156">
        <v>7.0699999999999999E-2</v>
      </c>
      <c r="I1156">
        <v>8.3430000000000004E-2</v>
      </c>
      <c r="J1156">
        <v>9.6310000000000007E-2</v>
      </c>
      <c r="K1156" t="s">
        <v>2536</v>
      </c>
      <c r="L1156" t="s">
        <v>285</v>
      </c>
      <c r="M1156" t="s">
        <v>1259</v>
      </c>
      <c r="N1156" t="s">
        <v>675</v>
      </c>
      <c r="O1156">
        <v>0.10934000000000001</v>
      </c>
      <c r="P1156">
        <v>0.12253</v>
      </c>
    </row>
    <row r="1157" spans="1:16">
      <c r="A1157">
        <v>769904</v>
      </c>
      <c r="B1157" t="s">
        <v>1878</v>
      </c>
      <c r="C1157">
        <v>1.3089999999999999E-2</v>
      </c>
      <c r="D1157">
        <v>2.2550000000000001E-2</v>
      </c>
      <c r="E1157">
        <v>3.3410000000000002E-2</v>
      </c>
      <c r="F1157">
        <v>4.5690000000000001E-2</v>
      </c>
      <c r="G1157">
        <v>5.8119999999999998E-2</v>
      </c>
      <c r="H1157">
        <v>7.0699999999999999E-2</v>
      </c>
      <c r="I1157">
        <v>8.3430000000000004E-2</v>
      </c>
      <c r="J1157">
        <v>9.6310000000000007E-2</v>
      </c>
      <c r="K1157" t="s">
        <v>2537</v>
      </c>
      <c r="L1157" t="s">
        <v>285</v>
      </c>
      <c r="M1157" t="s">
        <v>1259</v>
      </c>
      <c r="N1157" t="s">
        <v>677</v>
      </c>
      <c r="O1157">
        <v>0.10934000000000001</v>
      </c>
      <c r="P1157">
        <v>0.12253</v>
      </c>
    </row>
    <row r="1158" spans="1:16">
      <c r="A1158">
        <v>778877</v>
      </c>
      <c r="B1158" t="s">
        <v>1879</v>
      </c>
      <c r="C1158">
        <v>1.3089999999999999E-2</v>
      </c>
      <c r="D1158">
        <v>2.2550000000000001E-2</v>
      </c>
      <c r="E1158">
        <v>3.3410000000000002E-2</v>
      </c>
      <c r="F1158">
        <v>4.5690000000000001E-2</v>
      </c>
      <c r="G1158">
        <v>5.8119999999999998E-2</v>
      </c>
      <c r="H1158">
        <v>7.0699999999999999E-2</v>
      </c>
      <c r="I1158">
        <v>8.3430000000000004E-2</v>
      </c>
      <c r="J1158">
        <v>9.6310000000000007E-2</v>
      </c>
      <c r="K1158" t="s">
        <v>2538</v>
      </c>
      <c r="L1158" t="s">
        <v>285</v>
      </c>
      <c r="M1158" t="s">
        <v>1259</v>
      </c>
      <c r="N1158" t="s">
        <v>679</v>
      </c>
      <c r="O1158">
        <v>0.10934000000000001</v>
      </c>
      <c r="P1158">
        <v>0.12253</v>
      </c>
    </row>
    <row r="1159" spans="1:16">
      <c r="A1159">
        <v>769905</v>
      </c>
      <c r="B1159" t="s">
        <v>1880</v>
      </c>
      <c r="C1159">
        <v>1.3089999999999999E-2</v>
      </c>
      <c r="D1159">
        <v>2.2550000000000001E-2</v>
      </c>
      <c r="E1159">
        <v>3.3410000000000002E-2</v>
      </c>
      <c r="F1159">
        <v>4.5690000000000001E-2</v>
      </c>
      <c r="G1159">
        <v>5.8119999999999998E-2</v>
      </c>
      <c r="H1159">
        <v>7.0699999999999999E-2</v>
      </c>
      <c r="I1159">
        <v>8.3430000000000004E-2</v>
      </c>
      <c r="J1159">
        <v>9.6310000000000007E-2</v>
      </c>
      <c r="K1159" t="s">
        <v>2539</v>
      </c>
      <c r="L1159" t="s">
        <v>285</v>
      </c>
      <c r="M1159" t="s">
        <v>1259</v>
      </c>
      <c r="N1159" t="s">
        <v>681</v>
      </c>
      <c r="O1159">
        <v>0.10934000000000001</v>
      </c>
      <c r="P1159">
        <v>0.12253</v>
      </c>
    </row>
    <row r="1160" spans="1:16">
      <c r="A1160">
        <v>769906</v>
      </c>
      <c r="B1160" t="s">
        <v>1881</v>
      </c>
      <c r="C1160">
        <v>1.3089999999999999E-2</v>
      </c>
      <c r="D1160">
        <v>2.2550000000000001E-2</v>
      </c>
      <c r="E1160">
        <v>3.3410000000000002E-2</v>
      </c>
      <c r="F1160">
        <v>4.5690000000000001E-2</v>
      </c>
      <c r="G1160">
        <v>5.8119999999999998E-2</v>
      </c>
      <c r="H1160">
        <v>7.0699999999999999E-2</v>
      </c>
      <c r="I1160">
        <v>8.3430000000000004E-2</v>
      </c>
      <c r="J1160">
        <v>9.6310000000000007E-2</v>
      </c>
      <c r="K1160" t="s">
        <v>2540</v>
      </c>
      <c r="L1160" t="s">
        <v>285</v>
      </c>
      <c r="M1160" t="s">
        <v>1259</v>
      </c>
      <c r="N1160" t="s">
        <v>683</v>
      </c>
      <c r="O1160">
        <v>0.10934000000000001</v>
      </c>
      <c r="P1160">
        <v>0.12253</v>
      </c>
    </row>
    <row r="1161" spans="1:16">
      <c r="A1161">
        <v>769907</v>
      </c>
      <c r="B1161" t="s">
        <v>1882</v>
      </c>
      <c r="C1161">
        <v>1.3089999999999999E-2</v>
      </c>
      <c r="D1161">
        <v>2.2550000000000001E-2</v>
      </c>
      <c r="E1161">
        <v>3.3410000000000002E-2</v>
      </c>
      <c r="F1161">
        <v>4.5690000000000001E-2</v>
      </c>
      <c r="G1161">
        <v>5.8119999999999998E-2</v>
      </c>
      <c r="H1161">
        <v>7.0699999999999999E-2</v>
      </c>
      <c r="I1161">
        <v>8.3430000000000004E-2</v>
      </c>
      <c r="J1161">
        <v>9.6310000000000007E-2</v>
      </c>
      <c r="K1161" t="s">
        <v>2541</v>
      </c>
      <c r="L1161" t="s">
        <v>285</v>
      </c>
      <c r="M1161" t="s">
        <v>1259</v>
      </c>
      <c r="N1161" t="s">
        <v>685</v>
      </c>
      <c r="O1161">
        <v>0.10934000000000001</v>
      </c>
      <c r="P1161">
        <v>0.12253</v>
      </c>
    </row>
    <row r="1162" spans="1:16">
      <c r="A1162">
        <v>769968</v>
      </c>
      <c r="B1162" t="s">
        <v>1883</v>
      </c>
      <c r="C1162">
        <v>1.66E-2</v>
      </c>
      <c r="D1162">
        <v>2.4150000000000001E-2</v>
      </c>
      <c r="E1162">
        <v>3.0870000000000002E-2</v>
      </c>
      <c r="F1162">
        <v>3.5770000000000003E-2</v>
      </c>
      <c r="G1162">
        <v>4.283E-2</v>
      </c>
      <c r="H1162">
        <v>5.2949999999999997E-2</v>
      </c>
      <c r="I1162">
        <v>6.3170000000000004E-2</v>
      </c>
      <c r="J1162">
        <v>7.349E-2</v>
      </c>
      <c r="K1162" t="s">
        <v>2542</v>
      </c>
      <c r="L1162" t="s">
        <v>285</v>
      </c>
      <c r="M1162" t="s">
        <v>1259</v>
      </c>
      <c r="N1162" t="s">
        <v>687</v>
      </c>
      <c r="O1162">
        <v>8.3909999999999998E-2</v>
      </c>
      <c r="P1162">
        <v>9.443E-2</v>
      </c>
    </row>
    <row r="1163" spans="1:16">
      <c r="A1163">
        <v>769969</v>
      </c>
      <c r="B1163" t="s">
        <v>1884</v>
      </c>
      <c r="C1163">
        <v>1.66E-2</v>
      </c>
      <c r="D1163">
        <v>2.4150000000000001E-2</v>
      </c>
      <c r="E1163">
        <v>3.0870000000000002E-2</v>
      </c>
      <c r="F1163">
        <v>3.5770000000000003E-2</v>
      </c>
      <c r="G1163">
        <v>4.283E-2</v>
      </c>
      <c r="H1163">
        <v>5.2949999999999997E-2</v>
      </c>
      <c r="I1163">
        <v>6.3170000000000004E-2</v>
      </c>
      <c r="J1163">
        <v>7.349E-2</v>
      </c>
      <c r="K1163" t="s">
        <v>2543</v>
      </c>
      <c r="L1163" t="s">
        <v>285</v>
      </c>
      <c r="M1163" t="s">
        <v>1259</v>
      </c>
      <c r="N1163" t="s">
        <v>689</v>
      </c>
      <c r="O1163">
        <v>8.3909999999999998E-2</v>
      </c>
      <c r="P1163">
        <v>9.443E-2</v>
      </c>
    </row>
    <row r="1164" spans="1:16">
      <c r="A1164">
        <v>769970</v>
      </c>
      <c r="B1164" t="s">
        <v>1885</v>
      </c>
      <c r="C1164">
        <v>1.66E-2</v>
      </c>
      <c r="D1164">
        <v>2.4150000000000001E-2</v>
      </c>
      <c r="E1164">
        <v>3.0870000000000002E-2</v>
      </c>
      <c r="F1164">
        <v>3.5770000000000003E-2</v>
      </c>
      <c r="G1164">
        <v>4.283E-2</v>
      </c>
      <c r="H1164">
        <v>5.2949999999999997E-2</v>
      </c>
      <c r="I1164">
        <v>6.3170000000000004E-2</v>
      </c>
      <c r="J1164">
        <v>7.349E-2</v>
      </c>
      <c r="K1164" t="s">
        <v>2544</v>
      </c>
      <c r="L1164" t="s">
        <v>285</v>
      </c>
      <c r="M1164" t="s">
        <v>1259</v>
      </c>
      <c r="N1164" t="s">
        <v>691</v>
      </c>
      <c r="O1164">
        <v>8.3909999999999998E-2</v>
      </c>
      <c r="P1164">
        <v>9.443E-2</v>
      </c>
    </row>
    <row r="1165" spans="1:16">
      <c r="A1165">
        <v>769971</v>
      </c>
      <c r="B1165" t="s">
        <v>1886</v>
      </c>
      <c r="C1165">
        <v>1.66E-2</v>
      </c>
      <c r="D1165">
        <v>2.4150000000000001E-2</v>
      </c>
      <c r="E1165">
        <v>3.0870000000000002E-2</v>
      </c>
      <c r="F1165">
        <v>3.5770000000000003E-2</v>
      </c>
      <c r="G1165">
        <v>4.283E-2</v>
      </c>
      <c r="H1165">
        <v>5.2949999999999997E-2</v>
      </c>
      <c r="I1165">
        <v>6.3170000000000004E-2</v>
      </c>
      <c r="J1165">
        <v>7.349E-2</v>
      </c>
      <c r="K1165" t="s">
        <v>2545</v>
      </c>
      <c r="L1165" t="s">
        <v>285</v>
      </c>
      <c r="M1165" t="s">
        <v>1259</v>
      </c>
      <c r="N1165" t="s">
        <v>693</v>
      </c>
      <c r="O1165">
        <v>8.3909999999999998E-2</v>
      </c>
      <c r="P1165">
        <v>9.443E-2</v>
      </c>
    </row>
    <row r="1166" spans="1:16">
      <c r="A1166">
        <v>769972</v>
      </c>
      <c r="B1166" t="s">
        <v>1887</v>
      </c>
      <c r="C1166">
        <v>1.66E-2</v>
      </c>
      <c r="D1166">
        <v>2.4150000000000001E-2</v>
      </c>
      <c r="E1166">
        <v>3.0870000000000002E-2</v>
      </c>
      <c r="F1166">
        <v>3.5770000000000003E-2</v>
      </c>
      <c r="G1166">
        <v>4.283E-2</v>
      </c>
      <c r="H1166">
        <v>5.2949999999999997E-2</v>
      </c>
      <c r="I1166">
        <v>6.3170000000000004E-2</v>
      </c>
      <c r="J1166">
        <v>7.349E-2</v>
      </c>
      <c r="K1166" t="s">
        <v>2546</v>
      </c>
      <c r="L1166" t="s">
        <v>285</v>
      </c>
      <c r="M1166" t="s">
        <v>1259</v>
      </c>
      <c r="N1166" t="s">
        <v>695</v>
      </c>
      <c r="O1166">
        <v>8.3909999999999998E-2</v>
      </c>
      <c r="P1166">
        <v>9.443E-2</v>
      </c>
    </row>
    <row r="1167" spans="1:16">
      <c r="A1167">
        <v>769973</v>
      </c>
      <c r="B1167" t="s">
        <v>1888</v>
      </c>
      <c r="C1167">
        <v>1.66E-2</v>
      </c>
      <c r="D1167">
        <v>2.4150000000000001E-2</v>
      </c>
      <c r="E1167">
        <v>3.0870000000000002E-2</v>
      </c>
      <c r="F1167">
        <v>3.5770000000000003E-2</v>
      </c>
      <c r="G1167">
        <v>4.283E-2</v>
      </c>
      <c r="H1167">
        <v>5.2949999999999997E-2</v>
      </c>
      <c r="I1167">
        <v>6.3170000000000004E-2</v>
      </c>
      <c r="J1167">
        <v>7.349E-2</v>
      </c>
      <c r="K1167" t="s">
        <v>2547</v>
      </c>
      <c r="L1167" t="s">
        <v>285</v>
      </c>
      <c r="M1167" t="s">
        <v>1259</v>
      </c>
      <c r="N1167" t="s">
        <v>697</v>
      </c>
      <c r="O1167">
        <v>8.3909999999999998E-2</v>
      </c>
      <c r="P1167">
        <v>9.443E-2</v>
      </c>
    </row>
    <row r="1168" spans="1:16">
      <c r="A1168">
        <v>769974</v>
      </c>
      <c r="B1168" t="s">
        <v>1889</v>
      </c>
      <c r="C1168">
        <v>1.66E-2</v>
      </c>
      <c r="D1168">
        <v>2.4150000000000001E-2</v>
      </c>
      <c r="E1168">
        <v>3.0870000000000002E-2</v>
      </c>
      <c r="F1168">
        <v>3.5770000000000003E-2</v>
      </c>
      <c r="G1168">
        <v>4.283E-2</v>
      </c>
      <c r="H1168">
        <v>5.2949999999999997E-2</v>
      </c>
      <c r="I1168">
        <v>6.3170000000000004E-2</v>
      </c>
      <c r="J1168">
        <v>7.349E-2</v>
      </c>
      <c r="K1168" t="s">
        <v>2548</v>
      </c>
      <c r="L1168" t="s">
        <v>285</v>
      </c>
      <c r="M1168" t="s">
        <v>1259</v>
      </c>
      <c r="N1168" t="s">
        <v>699</v>
      </c>
      <c r="O1168">
        <v>8.3909999999999998E-2</v>
      </c>
      <c r="P1168">
        <v>9.443E-2</v>
      </c>
    </row>
    <row r="1169" spans="1:16">
      <c r="A1169">
        <v>769975</v>
      </c>
      <c r="B1169" t="s">
        <v>1890</v>
      </c>
      <c r="C1169">
        <v>1.66E-2</v>
      </c>
      <c r="D1169">
        <v>2.4150000000000001E-2</v>
      </c>
      <c r="E1169">
        <v>3.0870000000000002E-2</v>
      </c>
      <c r="F1169">
        <v>3.5770000000000003E-2</v>
      </c>
      <c r="G1169">
        <v>4.283E-2</v>
      </c>
      <c r="H1169">
        <v>5.2949999999999997E-2</v>
      </c>
      <c r="I1169">
        <v>6.3170000000000004E-2</v>
      </c>
      <c r="J1169">
        <v>7.349E-2</v>
      </c>
      <c r="K1169" t="s">
        <v>2549</v>
      </c>
      <c r="L1169" t="s">
        <v>285</v>
      </c>
      <c r="M1169" t="s">
        <v>1259</v>
      </c>
      <c r="N1169" t="s">
        <v>701</v>
      </c>
      <c r="O1169">
        <v>8.3909999999999998E-2</v>
      </c>
      <c r="P1169">
        <v>9.443E-2</v>
      </c>
    </row>
    <row r="1170" spans="1:16">
      <c r="A1170">
        <v>769976</v>
      </c>
      <c r="B1170" t="s">
        <v>1891</v>
      </c>
      <c r="C1170">
        <v>1.66E-2</v>
      </c>
      <c r="D1170">
        <v>2.4150000000000001E-2</v>
      </c>
      <c r="E1170">
        <v>3.0870000000000002E-2</v>
      </c>
      <c r="F1170">
        <v>3.5770000000000003E-2</v>
      </c>
      <c r="G1170">
        <v>4.283E-2</v>
      </c>
      <c r="H1170">
        <v>5.2949999999999997E-2</v>
      </c>
      <c r="I1170">
        <v>6.3170000000000004E-2</v>
      </c>
      <c r="J1170">
        <v>7.349E-2</v>
      </c>
      <c r="K1170" t="s">
        <v>2550</v>
      </c>
      <c r="L1170" t="s">
        <v>285</v>
      </c>
      <c r="M1170" t="s">
        <v>1259</v>
      </c>
      <c r="N1170" t="s">
        <v>703</v>
      </c>
      <c r="O1170">
        <v>8.3909999999999998E-2</v>
      </c>
      <c r="P1170">
        <v>9.443E-2</v>
      </c>
    </row>
    <row r="1171" spans="1:16">
      <c r="A1171">
        <v>769977</v>
      </c>
      <c r="B1171" t="s">
        <v>1892</v>
      </c>
      <c r="C1171">
        <v>1.66E-2</v>
      </c>
      <c r="D1171">
        <v>2.4150000000000001E-2</v>
      </c>
      <c r="E1171">
        <v>3.0870000000000002E-2</v>
      </c>
      <c r="F1171">
        <v>3.5770000000000003E-2</v>
      </c>
      <c r="G1171">
        <v>4.283E-2</v>
      </c>
      <c r="H1171">
        <v>5.2949999999999997E-2</v>
      </c>
      <c r="I1171">
        <v>6.3170000000000004E-2</v>
      </c>
      <c r="J1171">
        <v>7.349E-2</v>
      </c>
      <c r="K1171" t="s">
        <v>2551</v>
      </c>
      <c r="L1171" t="s">
        <v>285</v>
      </c>
      <c r="M1171" t="s">
        <v>1259</v>
      </c>
      <c r="N1171" t="s">
        <v>705</v>
      </c>
      <c r="O1171">
        <v>8.3909999999999998E-2</v>
      </c>
      <c r="P1171">
        <v>9.443E-2</v>
      </c>
    </row>
    <row r="1172" spans="1:16">
      <c r="A1172">
        <v>769978</v>
      </c>
      <c r="B1172" t="s">
        <v>1893</v>
      </c>
      <c r="C1172">
        <v>1.66E-2</v>
      </c>
      <c r="D1172">
        <v>2.4150000000000001E-2</v>
      </c>
      <c r="E1172">
        <v>3.0870000000000002E-2</v>
      </c>
      <c r="F1172">
        <v>3.5770000000000003E-2</v>
      </c>
      <c r="G1172">
        <v>4.283E-2</v>
      </c>
      <c r="H1172">
        <v>5.2949999999999997E-2</v>
      </c>
      <c r="I1172">
        <v>6.3170000000000004E-2</v>
      </c>
      <c r="J1172">
        <v>7.349E-2</v>
      </c>
      <c r="K1172" t="s">
        <v>2552</v>
      </c>
      <c r="L1172" t="s">
        <v>285</v>
      </c>
      <c r="M1172" t="s">
        <v>1259</v>
      </c>
      <c r="N1172" t="s">
        <v>707</v>
      </c>
      <c r="O1172">
        <v>8.3909999999999998E-2</v>
      </c>
      <c r="P1172">
        <v>9.443E-2</v>
      </c>
    </row>
    <row r="1173" spans="1:16">
      <c r="A1173">
        <v>769979</v>
      </c>
      <c r="B1173" t="s">
        <v>1894</v>
      </c>
      <c r="C1173">
        <v>1.66E-2</v>
      </c>
      <c r="D1173">
        <v>2.4150000000000001E-2</v>
      </c>
      <c r="E1173">
        <v>3.0870000000000002E-2</v>
      </c>
      <c r="F1173">
        <v>3.5770000000000003E-2</v>
      </c>
      <c r="G1173">
        <v>4.283E-2</v>
      </c>
      <c r="H1173">
        <v>5.2949999999999997E-2</v>
      </c>
      <c r="I1173">
        <v>6.3170000000000004E-2</v>
      </c>
      <c r="J1173">
        <v>7.349E-2</v>
      </c>
      <c r="K1173" t="s">
        <v>2553</v>
      </c>
      <c r="L1173" t="s">
        <v>285</v>
      </c>
      <c r="M1173" t="s">
        <v>1259</v>
      </c>
      <c r="N1173" t="s">
        <v>709</v>
      </c>
      <c r="O1173">
        <v>8.3909999999999998E-2</v>
      </c>
      <c r="P1173">
        <v>9.443E-2</v>
      </c>
    </row>
    <row r="1174" spans="1:16">
      <c r="A1174">
        <v>769980</v>
      </c>
      <c r="B1174" t="s">
        <v>1895</v>
      </c>
      <c r="C1174">
        <v>1.66E-2</v>
      </c>
      <c r="D1174">
        <v>2.4150000000000001E-2</v>
      </c>
      <c r="E1174">
        <v>3.0870000000000002E-2</v>
      </c>
      <c r="F1174">
        <v>3.5770000000000003E-2</v>
      </c>
      <c r="G1174">
        <v>4.283E-2</v>
      </c>
      <c r="H1174">
        <v>5.2949999999999997E-2</v>
      </c>
      <c r="I1174">
        <v>6.3170000000000004E-2</v>
      </c>
      <c r="J1174">
        <v>7.349E-2</v>
      </c>
      <c r="K1174" t="s">
        <v>2554</v>
      </c>
      <c r="L1174" t="s">
        <v>285</v>
      </c>
      <c r="M1174" t="s">
        <v>1259</v>
      </c>
      <c r="N1174" t="s">
        <v>711</v>
      </c>
      <c r="O1174">
        <v>8.3909999999999998E-2</v>
      </c>
      <c r="P1174">
        <v>9.443E-2</v>
      </c>
    </row>
    <row r="1175" spans="1:16">
      <c r="A1175">
        <v>769981</v>
      </c>
      <c r="B1175" t="s">
        <v>1896</v>
      </c>
      <c r="C1175">
        <v>1.66E-2</v>
      </c>
      <c r="D1175">
        <v>2.4150000000000001E-2</v>
      </c>
      <c r="E1175">
        <v>3.0870000000000002E-2</v>
      </c>
      <c r="F1175">
        <v>3.5770000000000003E-2</v>
      </c>
      <c r="G1175">
        <v>4.283E-2</v>
      </c>
      <c r="H1175">
        <v>5.2949999999999997E-2</v>
      </c>
      <c r="I1175">
        <v>6.3170000000000004E-2</v>
      </c>
      <c r="J1175">
        <v>7.349E-2</v>
      </c>
      <c r="K1175" t="s">
        <v>2555</v>
      </c>
      <c r="L1175" t="s">
        <v>285</v>
      </c>
      <c r="M1175" t="s">
        <v>1259</v>
      </c>
      <c r="N1175" t="s">
        <v>713</v>
      </c>
      <c r="O1175">
        <v>8.3909999999999998E-2</v>
      </c>
      <c r="P1175">
        <v>9.443E-2</v>
      </c>
    </row>
    <row r="1176" spans="1:16">
      <c r="A1176">
        <v>769982</v>
      </c>
      <c r="B1176" t="s">
        <v>1897</v>
      </c>
      <c r="C1176">
        <v>1.66E-2</v>
      </c>
      <c r="D1176">
        <v>2.4150000000000001E-2</v>
      </c>
      <c r="E1176">
        <v>3.0870000000000002E-2</v>
      </c>
      <c r="F1176">
        <v>3.5770000000000003E-2</v>
      </c>
      <c r="G1176">
        <v>4.283E-2</v>
      </c>
      <c r="H1176">
        <v>5.2949999999999997E-2</v>
      </c>
      <c r="I1176">
        <v>6.3170000000000004E-2</v>
      </c>
      <c r="J1176">
        <v>7.349E-2</v>
      </c>
      <c r="K1176" t="s">
        <v>2556</v>
      </c>
      <c r="L1176" t="s">
        <v>285</v>
      </c>
      <c r="M1176" t="s">
        <v>1259</v>
      </c>
      <c r="N1176" t="s">
        <v>715</v>
      </c>
      <c r="O1176">
        <v>8.3909999999999998E-2</v>
      </c>
      <c r="P1176">
        <v>9.443E-2</v>
      </c>
    </row>
    <row r="1177" spans="1:16">
      <c r="A1177">
        <v>769983</v>
      </c>
      <c r="B1177" t="s">
        <v>1898</v>
      </c>
      <c r="C1177">
        <v>1.66E-2</v>
      </c>
      <c r="D1177">
        <v>2.4150000000000001E-2</v>
      </c>
      <c r="E1177">
        <v>3.0870000000000002E-2</v>
      </c>
      <c r="F1177">
        <v>3.5770000000000003E-2</v>
      </c>
      <c r="G1177">
        <v>4.283E-2</v>
      </c>
      <c r="H1177">
        <v>5.2949999999999997E-2</v>
      </c>
      <c r="I1177">
        <v>6.3170000000000004E-2</v>
      </c>
      <c r="J1177">
        <v>7.349E-2</v>
      </c>
      <c r="K1177" t="s">
        <v>2557</v>
      </c>
      <c r="L1177" t="s">
        <v>285</v>
      </c>
      <c r="M1177" t="s">
        <v>1259</v>
      </c>
      <c r="N1177" t="s">
        <v>717</v>
      </c>
      <c r="O1177">
        <v>8.3909999999999998E-2</v>
      </c>
      <c r="P1177">
        <v>9.443E-2</v>
      </c>
    </row>
    <row r="1178" spans="1:16">
      <c r="A1178">
        <v>769984</v>
      </c>
      <c r="B1178" t="s">
        <v>1899</v>
      </c>
      <c r="C1178">
        <v>1.66E-2</v>
      </c>
      <c r="D1178">
        <v>2.4150000000000001E-2</v>
      </c>
      <c r="E1178">
        <v>3.0870000000000002E-2</v>
      </c>
      <c r="F1178">
        <v>3.5770000000000003E-2</v>
      </c>
      <c r="G1178">
        <v>4.283E-2</v>
      </c>
      <c r="H1178">
        <v>5.2949999999999997E-2</v>
      </c>
      <c r="I1178">
        <v>6.3170000000000004E-2</v>
      </c>
      <c r="J1178">
        <v>7.349E-2</v>
      </c>
      <c r="K1178" t="s">
        <v>2558</v>
      </c>
      <c r="L1178" t="s">
        <v>285</v>
      </c>
      <c r="M1178" t="s">
        <v>1259</v>
      </c>
      <c r="N1178" t="s">
        <v>719</v>
      </c>
      <c r="O1178">
        <v>8.3909999999999998E-2</v>
      </c>
      <c r="P1178">
        <v>9.443E-2</v>
      </c>
    </row>
    <row r="1179" spans="1:16">
      <c r="A1179">
        <v>769985</v>
      </c>
      <c r="B1179" t="s">
        <v>1900</v>
      </c>
      <c r="C1179">
        <v>1.66E-2</v>
      </c>
      <c r="D1179">
        <v>2.4150000000000001E-2</v>
      </c>
      <c r="E1179">
        <v>3.0870000000000002E-2</v>
      </c>
      <c r="F1179">
        <v>3.5770000000000003E-2</v>
      </c>
      <c r="G1179">
        <v>4.283E-2</v>
      </c>
      <c r="H1179">
        <v>5.2949999999999997E-2</v>
      </c>
      <c r="I1179">
        <v>6.3170000000000004E-2</v>
      </c>
      <c r="J1179">
        <v>7.349E-2</v>
      </c>
      <c r="K1179" t="s">
        <v>2559</v>
      </c>
      <c r="L1179" t="s">
        <v>285</v>
      </c>
      <c r="M1179" t="s">
        <v>1259</v>
      </c>
      <c r="N1179" t="s">
        <v>721</v>
      </c>
      <c r="O1179">
        <v>8.3909999999999998E-2</v>
      </c>
      <c r="P1179">
        <v>9.443E-2</v>
      </c>
    </row>
    <row r="1180" spans="1:16">
      <c r="A1180">
        <v>769986</v>
      </c>
      <c r="B1180" t="s">
        <v>1901</v>
      </c>
      <c r="C1180">
        <v>1.66E-2</v>
      </c>
      <c r="D1180">
        <v>2.4150000000000001E-2</v>
      </c>
      <c r="E1180">
        <v>3.0870000000000002E-2</v>
      </c>
      <c r="F1180">
        <v>3.5770000000000003E-2</v>
      </c>
      <c r="G1180">
        <v>4.283E-2</v>
      </c>
      <c r="H1180">
        <v>5.2949999999999997E-2</v>
      </c>
      <c r="I1180">
        <v>6.3170000000000004E-2</v>
      </c>
      <c r="J1180">
        <v>7.349E-2</v>
      </c>
      <c r="K1180" t="s">
        <v>2560</v>
      </c>
      <c r="L1180" t="s">
        <v>285</v>
      </c>
      <c r="M1180" t="s">
        <v>1259</v>
      </c>
      <c r="N1180" t="s">
        <v>723</v>
      </c>
      <c r="O1180">
        <v>8.3909999999999998E-2</v>
      </c>
      <c r="P1180">
        <v>9.443E-2</v>
      </c>
    </row>
    <row r="1181" spans="1:16">
      <c r="A1181">
        <v>769987</v>
      </c>
      <c r="B1181" t="s">
        <v>1902</v>
      </c>
      <c r="C1181">
        <v>1.66E-2</v>
      </c>
      <c r="D1181">
        <v>2.4150000000000001E-2</v>
      </c>
      <c r="E1181">
        <v>3.0870000000000002E-2</v>
      </c>
      <c r="F1181">
        <v>3.5770000000000003E-2</v>
      </c>
      <c r="G1181">
        <v>4.283E-2</v>
      </c>
      <c r="H1181">
        <v>5.2949999999999997E-2</v>
      </c>
      <c r="I1181">
        <v>6.3170000000000004E-2</v>
      </c>
      <c r="J1181">
        <v>7.349E-2</v>
      </c>
      <c r="K1181" t="s">
        <v>2561</v>
      </c>
      <c r="L1181" t="s">
        <v>285</v>
      </c>
      <c r="M1181" t="s">
        <v>1259</v>
      </c>
      <c r="N1181" t="s">
        <v>725</v>
      </c>
      <c r="O1181">
        <v>8.3909999999999998E-2</v>
      </c>
      <c r="P1181">
        <v>9.443E-2</v>
      </c>
    </row>
    <row r="1182" spans="1:16">
      <c r="A1182">
        <v>769988</v>
      </c>
      <c r="B1182" t="s">
        <v>1903</v>
      </c>
      <c r="C1182">
        <v>1.66E-2</v>
      </c>
      <c r="D1182">
        <v>2.4150000000000001E-2</v>
      </c>
      <c r="E1182">
        <v>3.0870000000000002E-2</v>
      </c>
      <c r="F1182">
        <v>3.5770000000000003E-2</v>
      </c>
      <c r="G1182">
        <v>4.283E-2</v>
      </c>
      <c r="H1182">
        <v>5.2949999999999997E-2</v>
      </c>
      <c r="I1182">
        <v>6.3170000000000004E-2</v>
      </c>
      <c r="J1182">
        <v>7.349E-2</v>
      </c>
      <c r="K1182" t="s">
        <v>2562</v>
      </c>
      <c r="L1182" t="s">
        <v>285</v>
      </c>
      <c r="M1182" t="s">
        <v>1259</v>
      </c>
      <c r="N1182" t="s">
        <v>727</v>
      </c>
      <c r="O1182">
        <v>8.3909999999999998E-2</v>
      </c>
      <c r="P1182">
        <v>9.443E-2</v>
      </c>
    </row>
    <row r="1183" spans="1:16">
      <c r="A1183">
        <v>769989</v>
      </c>
      <c r="B1183" t="s">
        <v>1904</v>
      </c>
      <c r="C1183">
        <v>1.66E-2</v>
      </c>
      <c r="D1183">
        <v>2.4150000000000001E-2</v>
      </c>
      <c r="E1183">
        <v>3.0870000000000002E-2</v>
      </c>
      <c r="F1183">
        <v>3.5770000000000003E-2</v>
      </c>
      <c r="G1183">
        <v>4.283E-2</v>
      </c>
      <c r="H1183">
        <v>5.2949999999999997E-2</v>
      </c>
      <c r="I1183">
        <v>6.3170000000000004E-2</v>
      </c>
      <c r="J1183">
        <v>7.349E-2</v>
      </c>
      <c r="K1183" t="s">
        <v>2563</v>
      </c>
      <c r="L1183" t="s">
        <v>285</v>
      </c>
      <c r="M1183" t="s">
        <v>1259</v>
      </c>
      <c r="N1183" t="s">
        <v>729</v>
      </c>
      <c r="O1183">
        <v>8.3909999999999998E-2</v>
      </c>
      <c r="P1183">
        <v>9.443E-2</v>
      </c>
    </row>
    <row r="1184" spans="1:16">
      <c r="A1184">
        <v>769990</v>
      </c>
      <c r="B1184" t="s">
        <v>1905</v>
      </c>
      <c r="C1184">
        <v>1.66E-2</v>
      </c>
      <c r="D1184">
        <v>2.4150000000000001E-2</v>
      </c>
      <c r="E1184">
        <v>3.0870000000000002E-2</v>
      </c>
      <c r="F1184">
        <v>3.5770000000000003E-2</v>
      </c>
      <c r="G1184">
        <v>4.283E-2</v>
      </c>
      <c r="H1184">
        <v>5.2949999999999997E-2</v>
      </c>
      <c r="I1184">
        <v>6.3170000000000004E-2</v>
      </c>
      <c r="J1184">
        <v>7.349E-2</v>
      </c>
      <c r="K1184" t="s">
        <v>2564</v>
      </c>
      <c r="L1184" t="s">
        <v>285</v>
      </c>
      <c r="M1184" t="s">
        <v>1259</v>
      </c>
      <c r="N1184" t="s">
        <v>731</v>
      </c>
      <c r="O1184">
        <v>8.3909999999999998E-2</v>
      </c>
      <c r="P1184">
        <v>9.443E-2</v>
      </c>
    </row>
    <row r="1185" spans="1:16">
      <c r="A1185">
        <v>769991</v>
      </c>
      <c r="B1185" t="s">
        <v>1906</v>
      </c>
      <c r="C1185">
        <v>1.66E-2</v>
      </c>
      <c r="D1185">
        <v>2.4150000000000001E-2</v>
      </c>
      <c r="E1185">
        <v>3.0870000000000002E-2</v>
      </c>
      <c r="F1185">
        <v>3.5770000000000003E-2</v>
      </c>
      <c r="G1185">
        <v>4.283E-2</v>
      </c>
      <c r="H1185">
        <v>5.2949999999999997E-2</v>
      </c>
      <c r="I1185">
        <v>6.3170000000000004E-2</v>
      </c>
      <c r="J1185">
        <v>7.349E-2</v>
      </c>
      <c r="K1185" t="s">
        <v>2565</v>
      </c>
      <c r="L1185" t="s">
        <v>285</v>
      </c>
      <c r="M1185" t="s">
        <v>1259</v>
      </c>
      <c r="N1185" t="s">
        <v>733</v>
      </c>
      <c r="O1185">
        <v>8.3909999999999998E-2</v>
      </c>
      <c r="P1185">
        <v>9.443E-2</v>
      </c>
    </row>
    <row r="1186" spans="1:16">
      <c r="A1186">
        <v>769992</v>
      </c>
      <c r="B1186" t="s">
        <v>1907</v>
      </c>
      <c r="C1186">
        <v>1.66E-2</v>
      </c>
      <c r="D1186">
        <v>2.4150000000000001E-2</v>
      </c>
      <c r="E1186">
        <v>3.0870000000000002E-2</v>
      </c>
      <c r="F1186">
        <v>3.5770000000000003E-2</v>
      </c>
      <c r="G1186">
        <v>4.283E-2</v>
      </c>
      <c r="H1186">
        <v>5.2949999999999997E-2</v>
      </c>
      <c r="I1186">
        <v>6.3170000000000004E-2</v>
      </c>
      <c r="J1186">
        <v>7.349E-2</v>
      </c>
      <c r="K1186" t="s">
        <v>2566</v>
      </c>
      <c r="L1186" t="s">
        <v>285</v>
      </c>
      <c r="M1186" t="s">
        <v>1259</v>
      </c>
      <c r="N1186" t="s">
        <v>735</v>
      </c>
      <c r="O1186">
        <v>8.3909999999999998E-2</v>
      </c>
      <c r="P1186">
        <v>9.443E-2</v>
      </c>
    </row>
    <row r="1187" spans="1:16">
      <c r="A1187">
        <v>769993</v>
      </c>
      <c r="B1187" t="s">
        <v>1908</v>
      </c>
      <c r="C1187">
        <v>1.66E-2</v>
      </c>
      <c r="D1187">
        <v>2.4150000000000001E-2</v>
      </c>
      <c r="E1187">
        <v>3.0870000000000002E-2</v>
      </c>
      <c r="F1187">
        <v>3.5770000000000003E-2</v>
      </c>
      <c r="G1187">
        <v>4.283E-2</v>
      </c>
      <c r="H1187">
        <v>5.2949999999999997E-2</v>
      </c>
      <c r="I1187">
        <v>6.3170000000000004E-2</v>
      </c>
      <c r="J1187">
        <v>7.349E-2</v>
      </c>
      <c r="K1187" t="s">
        <v>2567</v>
      </c>
      <c r="L1187" t="s">
        <v>285</v>
      </c>
      <c r="M1187" t="s">
        <v>1259</v>
      </c>
      <c r="N1187" t="s">
        <v>737</v>
      </c>
      <c r="O1187">
        <v>8.3909999999999998E-2</v>
      </c>
      <c r="P1187">
        <v>9.443E-2</v>
      </c>
    </row>
    <row r="1188" spans="1:16">
      <c r="A1188">
        <v>769994</v>
      </c>
      <c r="B1188" t="s">
        <v>1909</v>
      </c>
      <c r="C1188">
        <v>1.66E-2</v>
      </c>
      <c r="D1188">
        <v>2.4150000000000001E-2</v>
      </c>
      <c r="E1188">
        <v>3.0870000000000002E-2</v>
      </c>
      <c r="F1188">
        <v>3.5770000000000003E-2</v>
      </c>
      <c r="G1188">
        <v>4.283E-2</v>
      </c>
      <c r="H1188">
        <v>5.2949999999999997E-2</v>
      </c>
      <c r="I1188">
        <v>6.3170000000000004E-2</v>
      </c>
      <c r="J1188">
        <v>7.349E-2</v>
      </c>
      <c r="K1188" t="s">
        <v>2568</v>
      </c>
      <c r="L1188" t="s">
        <v>285</v>
      </c>
      <c r="M1188" t="s">
        <v>1259</v>
      </c>
      <c r="N1188" t="s">
        <v>739</v>
      </c>
      <c r="O1188">
        <v>8.3909999999999998E-2</v>
      </c>
      <c r="P1188">
        <v>9.443E-2</v>
      </c>
    </row>
    <row r="1189" spans="1:16">
      <c r="A1189">
        <v>769995</v>
      </c>
      <c r="B1189" t="s">
        <v>1910</v>
      </c>
      <c r="C1189">
        <v>1.66E-2</v>
      </c>
      <c r="D1189">
        <v>2.4150000000000001E-2</v>
      </c>
      <c r="E1189">
        <v>3.0870000000000002E-2</v>
      </c>
      <c r="F1189">
        <v>3.5770000000000003E-2</v>
      </c>
      <c r="G1189">
        <v>4.283E-2</v>
      </c>
      <c r="H1189">
        <v>5.2949999999999997E-2</v>
      </c>
      <c r="I1189">
        <v>6.3170000000000004E-2</v>
      </c>
      <c r="J1189">
        <v>7.349E-2</v>
      </c>
      <c r="K1189" t="s">
        <v>2569</v>
      </c>
      <c r="L1189" t="s">
        <v>285</v>
      </c>
      <c r="M1189" t="s">
        <v>1259</v>
      </c>
      <c r="N1189" t="s">
        <v>741</v>
      </c>
      <c r="O1189">
        <v>8.3909999999999998E-2</v>
      </c>
      <c r="P1189">
        <v>9.443E-2</v>
      </c>
    </row>
    <row r="1190" spans="1:16">
      <c r="A1190">
        <v>769996</v>
      </c>
      <c r="B1190" t="s">
        <v>1911</v>
      </c>
      <c r="C1190">
        <v>1.66E-2</v>
      </c>
      <c r="D1190">
        <v>2.4150000000000001E-2</v>
      </c>
      <c r="E1190">
        <v>3.0870000000000002E-2</v>
      </c>
      <c r="F1190">
        <v>3.5770000000000003E-2</v>
      </c>
      <c r="G1190">
        <v>4.283E-2</v>
      </c>
      <c r="H1190">
        <v>5.2949999999999997E-2</v>
      </c>
      <c r="I1190">
        <v>6.3170000000000004E-2</v>
      </c>
      <c r="J1190">
        <v>7.349E-2</v>
      </c>
      <c r="K1190" t="s">
        <v>2570</v>
      </c>
      <c r="L1190" t="s">
        <v>285</v>
      </c>
      <c r="M1190" t="s">
        <v>1259</v>
      </c>
      <c r="N1190" t="s">
        <v>743</v>
      </c>
      <c r="O1190">
        <v>8.3909999999999998E-2</v>
      </c>
      <c r="P1190">
        <v>9.443E-2</v>
      </c>
    </row>
    <row r="1191" spans="1:16">
      <c r="A1191">
        <v>769997</v>
      </c>
      <c r="B1191" t="s">
        <v>1912</v>
      </c>
      <c r="C1191">
        <v>1.66E-2</v>
      </c>
      <c r="D1191">
        <v>2.4150000000000001E-2</v>
      </c>
      <c r="E1191">
        <v>3.0870000000000002E-2</v>
      </c>
      <c r="F1191">
        <v>3.5770000000000003E-2</v>
      </c>
      <c r="G1191">
        <v>4.283E-2</v>
      </c>
      <c r="H1191">
        <v>5.2949999999999997E-2</v>
      </c>
      <c r="I1191">
        <v>6.3170000000000004E-2</v>
      </c>
      <c r="J1191">
        <v>7.349E-2</v>
      </c>
      <c r="K1191" t="s">
        <v>2571</v>
      </c>
      <c r="L1191" t="s">
        <v>285</v>
      </c>
      <c r="M1191" t="s">
        <v>1259</v>
      </c>
      <c r="N1191" t="s">
        <v>745</v>
      </c>
      <c r="O1191">
        <v>8.3909999999999998E-2</v>
      </c>
      <c r="P1191">
        <v>9.443E-2</v>
      </c>
    </row>
    <row r="1192" spans="1:16">
      <c r="A1192">
        <v>769998</v>
      </c>
      <c r="B1192" t="s">
        <v>1913</v>
      </c>
      <c r="C1192">
        <v>1.66E-2</v>
      </c>
      <c r="D1192">
        <v>2.4150000000000001E-2</v>
      </c>
      <c r="E1192">
        <v>3.0870000000000002E-2</v>
      </c>
      <c r="F1192">
        <v>3.5770000000000003E-2</v>
      </c>
      <c r="G1192">
        <v>4.283E-2</v>
      </c>
      <c r="H1192">
        <v>5.2949999999999997E-2</v>
      </c>
      <c r="I1192">
        <v>6.3170000000000004E-2</v>
      </c>
      <c r="J1192">
        <v>7.349E-2</v>
      </c>
      <c r="K1192" t="s">
        <v>2572</v>
      </c>
      <c r="L1192" t="s">
        <v>285</v>
      </c>
      <c r="M1192" t="s">
        <v>1259</v>
      </c>
      <c r="N1192" t="s">
        <v>747</v>
      </c>
      <c r="O1192">
        <v>8.3909999999999998E-2</v>
      </c>
      <c r="P1192">
        <v>9.443E-2</v>
      </c>
    </row>
    <row r="1193" spans="1:16">
      <c r="A1193">
        <v>769999</v>
      </c>
      <c r="B1193" t="s">
        <v>1914</v>
      </c>
      <c r="C1193">
        <v>1.66E-2</v>
      </c>
      <c r="D1193">
        <v>2.4150000000000001E-2</v>
      </c>
      <c r="E1193">
        <v>3.0870000000000002E-2</v>
      </c>
      <c r="F1193">
        <v>3.5770000000000003E-2</v>
      </c>
      <c r="G1193">
        <v>4.283E-2</v>
      </c>
      <c r="H1193">
        <v>5.2949999999999997E-2</v>
      </c>
      <c r="I1193">
        <v>6.3170000000000004E-2</v>
      </c>
      <c r="J1193">
        <v>7.349E-2</v>
      </c>
      <c r="K1193" t="s">
        <v>2573</v>
      </c>
      <c r="L1193" t="s">
        <v>285</v>
      </c>
      <c r="M1193" t="s">
        <v>1259</v>
      </c>
      <c r="N1193" t="s">
        <v>749</v>
      </c>
      <c r="O1193">
        <v>8.3909999999999998E-2</v>
      </c>
      <c r="P1193">
        <v>9.443E-2</v>
      </c>
    </row>
    <row r="1194" spans="1:16">
      <c r="A1194">
        <v>770000</v>
      </c>
      <c r="B1194" t="s">
        <v>1915</v>
      </c>
      <c r="C1194">
        <v>1.66E-2</v>
      </c>
      <c r="D1194">
        <v>2.4150000000000001E-2</v>
      </c>
      <c r="E1194">
        <v>3.0870000000000002E-2</v>
      </c>
      <c r="F1194">
        <v>3.5770000000000003E-2</v>
      </c>
      <c r="G1194">
        <v>4.283E-2</v>
      </c>
      <c r="H1194">
        <v>5.2949999999999997E-2</v>
      </c>
      <c r="I1194">
        <v>6.3170000000000004E-2</v>
      </c>
      <c r="J1194">
        <v>7.349E-2</v>
      </c>
      <c r="K1194" t="s">
        <v>2574</v>
      </c>
      <c r="L1194" t="s">
        <v>285</v>
      </c>
      <c r="M1194" t="s">
        <v>1259</v>
      </c>
      <c r="N1194" t="s">
        <v>751</v>
      </c>
      <c r="O1194">
        <v>8.3909999999999998E-2</v>
      </c>
      <c r="P1194">
        <v>9.443E-2</v>
      </c>
    </row>
    <row r="1195" spans="1:16">
      <c r="A1195">
        <v>770001</v>
      </c>
      <c r="B1195" t="s">
        <v>1916</v>
      </c>
      <c r="C1195">
        <v>1.66E-2</v>
      </c>
      <c r="D1195">
        <v>2.4150000000000001E-2</v>
      </c>
      <c r="E1195">
        <v>3.0870000000000002E-2</v>
      </c>
      <c r="F1195">
        <v>3.5770000000000003E-2</v>
      </c>
      <c r="G1195">
        <v>4.283E-2</v>
      </c>
      <c r="H1195">
        <v>5.2949999999999997E-2</v>
      </c>
      <c r="I1195">
        <v>6.3170000000000004E-2</v>
      </c>
      <c r="J1195">
        <v>7.349E-2</v>
      </c>
      <c r="K1195" t="s">
        <v>2575</v>
      </c>
      <c r="L1195" t="s">
        <v>285</v>
      </c>
      <c r="M1195" t="s">
        <v>1259</v>
      </c>
      <c r="N1195" t="s">
        <v>753</v>
      </c>
      <c r="O1195">
        <v>8.3909999999999998E-2</v>
      </c>
      <c r="P1195">
        <v>9.443E-2</v>
      </c>
    </row>
    <row r="1196" spans="1:16">
      <c r="A1196">
        <v>770002</v>
      </c>
      <c r="B1196" t="s">
        <v>1917</v>
      </c>
      <c r="C1196">
        <v>1.66E-2</v>
      </c>
      <c r="D1196">
        <v>2.4150000000000001E-2</v>
      </c>
      <c r="E1196">
        <v>3.0870000000000002E-2</v>
      </c>
      <c r="F1196">
        <v>3.5770000000000003E-2</v>
      </c>
      <c r="G1196">
        <v>4.283E-2</v>
      </c>
      <c r="H1196">
        <v>5.2949999999999997E-2</v>
      </c>
      <c r="I1196">
        <v>6.3170000000000004E-2</v>
      </c>
      <c r="J1196">
        <v>7.349E-2</v>
      </c>
      <c r="K1196" t="s">
        <v>2576</v>
      </c>
      <c r="L1196" t="s">
        <v>285</v>
      </c>
      <c r="M1196" t="s">
        <v>1259</v>
      </c>
      <c r="N1196" t="s">
        <v>755</v>
      </c>
      <c r="O1196">
        <v>8.3909999999999998E-2</v>
      </c>
      <c r="P1196">
        <v>9.443E-2</v>
      </c>
    </row>
    <row r="1197" spans="1:16">
      <c r="A1197">
        <v>770003</v>
      </c>
      <c r="B1197" t="s">
        <v>1918</v>
      </c>
      <c r="C1197">
        <v>1.66E-2</v>
      </c>
      <c r="D1197">
        <v>2.4150000000000001E-2</v>
      </c>
      <c r="E1197">
        <v>3.0870000000000002E-2</v>
      </c>
      <c r="F1197">
        <v>3.5770000000000003E-2</v>
      </c>
      <c r="G1197">
        <v>4.283E-2</v>
      </c>
      <c r="H1197">
        <v>5.2949999999999997E-2</v>
      </c>
      <c r="I1197">
        <v>6.3170000000000004E-2</v>
      </c>
      <c r="J1197">
        <v>7.349E-2</v>
      </c>
      <c r="K1197" t="s">
        <v>2577</v>
      </c>
      <c r="L1197" t="s">
        <v>285</v>
      </c>
      <c r="M1197" t="s">
        <v>1259</v>
      </c>
      <c r="N1197" t="s">
        <v>757</v>
      </c>
      <c r="O1197">
        <v>8.3909999999999998E-2</v>
      </c>
      <c r="P1197">
        <v>9.443E-2</v>
      </c>
    </row>
    <row r="1198" spans="1:16">
      <c r="A1198">
        <v>770004</v>
      </c>
      <c r="B1198" t="s">
        <v>1919</v>
      </c>
      <c r="C1198">
        <v>1.66E-2</v>
      </c>
      <c r="D1198">
        <v>2.4150000000000001E-2</v>
      </c>
      <c r="E1198">
        <v>3.0870000000000002E-2</v>
      </c>
      <c r="F1198">
        <v>3.5770000000000003E-2</v>
      </c>
      <c r="G1198">
        <v>4.283E-2</v>
      </c>
      <c r="H1198">
        <v>5.2949999999999997E-2</v>
      </c>
      <c r="I1198">
        <v>6.3170000000000004E-2</v>
      </c>
      <c r="J1198">
        <v>7.349E-2</v>
      </c>
      <c r="K1198" t="s">
        <v>2578</v>
      </c>
      <c r="L1198" t="s">
        <v>285</v>
      </c>
      <c r="M1198" t="s">
        <v>1259</v>
      </c>
      <c r="N1198" t="s">
        <v>759</v>
      </c>
      <c r="O1198">
        <v>8.3909999999999998E-2</v>
      </c>
      <c r="P1198">
        <v>9.443E-2</v>
      </c>
    </row>
    <row r="1199" spans="1:16">
      <c r="A1199">
        <v>770005</v>
      </c>
      <c r="B1199" t="s">
        <v>1920</v>
      </c>
      <c r="C1199">
        <v>1.66E-2</v>
      </c>
      <c r="D1199">
        <v>2.4150000000000001E-2</v>
      </c>
      <c r="E1199">
        <v>3.0870000000000002E-2</v>
      </c>
      <c r="F1199">
        <v>3.5770000000000003E-2</v>
      </c>
      <c r="G1199">
        <v>4.283E-2</v>
      </c>
      <c r="H1199">
        <v>5.2949999999999997E-2</v>
      </c>
      <c r="I1199">
        <v>6.3170000000000004E-2</v>
      </c>
      <c r="J1199">
        <v>7.349E-2</v>
      </c>
      <c r="K1199" t="s">
        <v>2579</v>
      </c>
      <c r="L1199" t="s">
        <v>285</v>
      </c>
      <c r="M1199" t="s">
        <v>1259</v>
      </c>
      <c r="N1199" t="s">
        <v>761</v>
      </c>
      <c r="O1199">
        <v>8.3909999999999998E-2</v>
      </c>
      <c r="P1199">
        <v>9.443E-2</v>
      </c>
    </row>
    <row r="1200" spans="1:16">
      <c r="A1200">
        <v>770006</v>
      </c>
      <c r="B1200" t="s">
        <v>1921</v>
      </c>
      <c r="C1200">
        <v>1.66E-2</v>
      </c>
      <c r="D1200">
        <v>2.4150000000000001E-2</v>
      </c>
      <c r="E1200">
        <v>3.0870000000000002E-2</v>
      </c>
      <c r="F1200">
        <v>3.5770000000000003E-2</v>
      </c>
      <c r="G1200">
        <v>4.283E-2</v>
      </c>
      <c r="H1200">
        <v>5.2949999999999997E-2</v>
      </c>
      <c r="I1200">
        <v>6.3170000000000004E-2</v>
      </c>
      <c r="J1200">
        <v>7.349E-2</v>
      </c>
      <c r="K1200" t="s">
        <v>2580</v>
      </c>
      <c r="L1200" t="s">
        <v>285</v>
      </c>
      <c r="M1200" t="s">
        <v>1259</v>
      </c>
      <c r="N1200" t="s">
        <v>763</v>
      </c>
      <c r="O1200">
        <v>8.3909999999999998E-2</v>
      </c>
      <c r="P1200">
        <v>9.443E-2</v>
      </c>
    </row>
    <row r="1201" spans="1:16">
      <c r="A1201">
        <v>770007</v>
      </c>
      <c r="B1201" t="s">
        <v>1922</v>
      </c>
      <c r="C1201">
        <v>1.66E-2</v>
      </c>
      <c r="D1201">
        <v>2.4150000000000001E-2</v>
      </c>
      <c r="E1201">
        <v>3.0870000000000002E-2</v>
      </c>
      <c r="F1201">
        <v>3.5770000000000003E-2</v>
      </c>
      <c r="G1201">
        <v>4.283E-2</v>
      </c>
      <c r="H1201">
        <v>5.2949999999999997E-2</v>
      </c>
      <c r="I1201">
        <v>6.3170000000000004E-2</v>
      </c>
      <c r="J1201">
        <v>7.349E-2</v>
      </c>
      <c r="K1201" t="s">
        <v>2581</v>
      </c>
      <c r="L1201" t="s">
        <v>285</v>
      </c>
      <c r="M1201" t="s">
        <v>1259</v>
      </c>
      <c r="N1201" t="s">
        <v>765</v>
      </c>
      <c r="O1201">
        <v>8.3909999999999998E-2</v>
      </c>
      <c r="P1201">
        <v>9.443E-2</v>
      </c>
    </row>
    <row r="1202" spans="1:16">
      <c r="A1202">
        <v>770008</v>
      </c>
      <c r="B1202" t="s">
        <v>1923</v>
      </c>
      <c r="C1202">
        <v>1.66E-2</v>
      </c>
      <c r="D1202">
        <v>2.4150000000000001E-2</v>
      </c>
      <c r="E1202">
        <v>3.0870000000000002E-2</v>
      </c>
      <c r="F1202">
        <v>3.5770000000000003E-2</v>
      </c>
      <c r="G1202">
        <v>4.283E-2</v>
      </c>
      <c r="H1202">
        <v>5.2949999999999997E-2</v>
      </c>
      <c r="I1202">
        <v>6.3170000000000004E-2</v>
      </c>
      <c r="J1202">
        <v>7.349E-2</v>
      </c>
      <c r="K1202" t="s">
        <v>2582</v>
      </c>
      <c r="L1202" t="s">
        <v>285</v>
      </c>
      <c r="M1202" t="s">
        <v>1259</v>
      </c>
      <c r="N1202" t="s">
        <v>767</v>
      </c>
      <c r="O1202">
        <v>8.3909999999999998E-2</v>
      </c>
      <c r="P1202">
        <v>9.443E-2</v>
      </c>
    </row>
    <row r="1203" spans="1:16">
      <c r="A1203">
        <v>770009</v>
      </c>
      <c r="B1203" t="s">
        <v>1924</v>
      </c>
      <c r="C1203">
        <v>1.66E-2</v>
      </c>
      <c r="D1203">
        <v>2.4150000000000001E-2</v>
      </c>
      <c r="E1203">
        <v>3.0870000000000002E-2</v>
      </c>
      <c r="F1203">
        <v>3.5770000000000003E-2</v>
      </c>
      <c r="G1203">
        <v>4.283E-2</v>
      </c>
      <c r="H1203">
        <v>5.2949999999999997E-2</v>
      </c>
      <c r="I1203">
        <v>6.3170000000000004E-2</v>
      </c>
      <c r="J1203">
        <v>7.349E-2</v>
      </c>
      <c r="K1203" t="s">
        <v>2583</v>
      </c>
      <c r="L1203" t="s">
        <v>285</v>
      </c>
      <c r="M1203" t="s">
        <v>1259</v>
      </c>
      <c r="N1203" t="s">
        <v>769</v>
      </c>
      <c r="O1203">
        <v>8.3909999999999998E-2</v>
      </c>
      <c r="P1203">
        <v>9.443E-2</v>
      </c>
    </row>
    <row r="1204" spans="1:16">
      <c r="A1204">
        <v>770010</v>
      </c>
      <c r="B1204" t="s">
        <v>1925</v>
      </c>
      <c r="C1204">
        <v>1.66E-2</v>
      </c>
      <c r="D1204">
        <v>2.4150000000000001E-2</v>
      </c>
      <c r="E1204">
        <v>3.0870000000000002E-2</v>
      </c>
      <c r="F1204">
        <v>3.5770000000000003E-2</v>
      </c>
      <c r="G1204">
        <v>4.283E-2</v>
      </c>
      <c r="H1204">
        <v>5.2949999999999997E-2</v>
      </c>
      <c r="I1204">
        <v>6.3170000000000004E-2</v>
      </c>
      <c r="J1204">
        <v>7.349E-2</v>
      </c>
      <c r="K1204" t="s">
        <v>2584</v>
      </c>
      <c r="L1204" t="s">
        <v>285</v>
      </c>
      <c r="M1204" t="s">
        <v>1259</v>
      </c>
      <c r="N1204" t="s">
        <v>771</v>
      </c>
      <c r="O1204">
        <v>8.3909999999999998E-2</v>
      </c>
      <c r="P1204">
        <v>9.443E-2</v>
      </c>
    </row>
    <row r="1205" spans="1:16">
      <c r="A1205">
        <v>770011</v>
      </c>
      <c r="B1205" t="s">
        <v>1926</v>
      </c>
      <c r="C1205">
        <v>1.66E-2</v>
      </c>
      <c r="D1205">
        <v>2.4150000000000001E-2</v>
      </c>
      <c r="E1205">
        <v>3.0870000000000002E-2</v>
      </c>
      <c r="F1205">
        <v>3.5770000000000003E-2</v>
      </c>
      <c r="G1205">
        <v>4.283E-2</v>
      </c>
      <c r="H1205">
        <v>5.2949999999999997E-2</v>
      </c>
      <c r="I1205">
        <v>6.3170000000000004E-2</v>
      </c>
      <c r="J1205">
        <v>7.349E-2</v>
      </c>
      <c r="K1205" t="s">
        <v>2585</v>
      </c>
      <c r="L1205" t="s">
        <v>285</v>
      </c>
      <c r="M1205" t="s">
        <v>1259</v>
      </c>
      <c r="N1205" t="s">
        <v>773</v>
      </c>
      <c r="O1205">
        <v>8.3909999999999998E-2</v>
      </c>
      <c r="P1205">
        <v>9.443E-2</v>
      </c>
    </row>
    <row r="1206" spans="1:16">
      <c r="A1206">
        <v>770012</v>
      </c>
      <c r="B1206" t="s">
        <v>1927</v>
      </c>
      <c r="C1206">
        <v>1.66E-2</v>
      </c>
      <c r="D1206">
        <v>2.4150000000000001E-2</v>
      </c>
      <c r="E1206">
        <v>3.0870000000000002E-2</v>
      </c>
      <c r="F1206">
        <v>3.5770000000000003E-2</v>
      </c>
      <c r="G1206">
        <v>4.283E-2</v>
      </c>
      <c r="H1206">
        <v>5.2949999999999997E-2</v>
      </c>
      <c r="I1206">
        <v>6.3170000000000004E-2</v>
      </c>
      <c r="J1206">
        <v>7.349E-2</v>
      </c>
      <c r="K1206" t="s">
        <v>2586</v>
      </c>
      <c r="L1206" t="s">
        <v>285</v>
      </c>
      <c r="M1206" t="s">
        <v>1259</v>
      </c>
      <c r="N1206" t="s">
        <v>775</v>
      </c>
      <c r="O1206">
        <v>8.3909999999999998E-2</v>
      </c>
      <c r="P1206">
        <v>9.443E-2</v>
      </c>
    </row>
    <row r="1207" spans="1:16">
      <c r="A1207">
        <v>770013</v>
      </c>
      <c r="B1207" t="s">
        <v>1928</v>
      </c>
      <c r="C1207">
        <v>1.66E-2</v>
      </c>
      <c r="D1207">
        <v>2.4150000000000001E-2</v>
      </c>
      <c r="E1207">
        <v>3.0870000000000002E-2</v>
      </c>
      <c r="F1207">
        <v>3.5770000000000003E-2</v>
      </c>
      <c r="G1207">
        <v>4.283E-2</v>
      </c>
      <c r="H1207">
        <v>5.2949999999999997E-2</v>
      </c>
      <c r="I1207">
        <v>6.3170000000000004E-2</v>
      </c>
      <c r="J1207">
        <v>7.349E-2</v>
      </c>
      <c r="K1207" t="s">
        <v>2587</v>
      </c>
      <c r="L1207" t="s">
        <v>285</v>
      </c>
      <c r="M1207" t="s">
        <v>1259</v>
      </c>
      <c r="N1207" t="s">
        <v>777</v>
      </c>
      <c r="O1207">
        <v>8.3909999999999998E-2</v>
      </c>
      <c r="P1207">
        <v>9.443E-2</v>
      </c>
    </row>
    <row r="1208" spans="1:16">
      <c r="A1208">
        <v>769908</v>
      </c>
      <c r="B1208" t="s">
        <v>1929</v>
      </c>
      <c r="C1208">
        <v>1.3089999999999999E-2</v>
      </c>
      <c r="D1208">
        <v>2.2550000000000001E-2</v>
      </c>
      <c r="E1208">
        <v>3.3410000000000002E-2</v>
      </c>
      <c r="F1208">
        <v>4.5690000000000001E-2</v>
      </c>
      <c r="G1208">
        <v>5.8119999999999998E-2</v>
      </c>
      <c r="H1208">
        <v>7.0699999999999999E-2</v>
      </c>
      <c r="I1208">
        <v>8.3430000000000004E-2</v>
      </c>
      <c r="J1208">
        <v>9.6310000000000007E-2</v>
      </c>
      <c r="K1208" t="s">
        <v>2588</v>
      </c>
      <c r="L1208" t="s">
        <v>285</v>
      </c>
      <c r="M1208" t="s">
        <v>1321</v>
      </c>
      <c r="N1208" t="s">
        <v>657</v>
      </c>
      <c r="O1208">
        <v>0.10934000000000001</v>
      </c>
      <c r="P1208">
        <v>0.12253</v>
      </c>
    </row>
    <row r="1209" spans="1:16">
      <c r="A1209">
        <v>769909</v>
      </c>
      <c r="B1209" t="s">
        <v>1930</v>
      </c>
      <c r="C1209">
        <v>1.3089999999999999E-2</v>
      </c>
      <c r="D1209">
        <v>2.2550000000000001E-2</v>
      </c>
      <c r="E1209">
        <v>3.3410000000000002E-2</v>
      </c>
      <c r="F1209">
        <v>4.5690000000000001E-2</v>
      </c>
      <c r="G1209">
        <v>5.8119999999999998E-2</v>
      </c>
      <c r="H1209">
        <v>7.0699999999999999E-2</v>
      </c>
      <c r="I1209">
        <v>8.3430000000000004E-2</v>
      </c>
      <c r="J1209">
        <v>9.6310000000000007E-2</v>
      </c>
      <c r="K1209" t="s">
        <v>2589</v>
      </c>
      <c r="L1209" t="s">
        <v>285</v>
      </c>
      <c r="M1209" t="s">
        <v>1321</v>
      </c>
      <c r="N1209" t="s">
        <v>659</v>
      </c>
      <c r="O1209">
        <v>0.10934000000000001</v>
      </c>
      <c r="P1209">
        <v>0.12253</v>
      </c>
    </row>
    <row r="1210" spans="1:16">
      <c r="A1210">
        <v>769910</v>
      </c>
      <c r="B1210" t="s">
        <v>1931</v>
      </c>
      <c r="C1210">
        <v>1.3089999999999999E-2</v>
      </c>
      <c r="D1210">
        <v>2.2550000000000001E-2</v>
      </c>
      <c r="E1210">
        <v>3.3410000000000002E-2</v>
      </c>
      <c r="F1210">
        <v>4.5690000000000001E-2</v>
      </c>
      <c r="G1210">
        <v>5.8119999999999998E-2</v>
      </c>
      <c r="H1210">
        <v>7.0699999999999999E-2</v>
      </c>
      <c r="I1210">
        <v>8.3430000000000004E-2</v>
      </c>
      <c r="J1210">
        <v>9.6310000000000007E-2</v>
      </c>
      <c r="K1210" t="s">
        <v>2590</v>
      </c>
      <c r="L1210" t="s">
        <v>285</v>
      </c>
      <c r="M1210" t="s">
        <v>1321</v>
      </c>
      <c r="N1210" t="s">
        <v>661</v>
      </c>
      <c r="O1210">
        <v>0.10934000000000001</v>
      </c>
      <c r="P1210">
        <v>0.12253</v>
      </c>
    </row>
    <row r="1211" spans="1:16">
      <c r="A1211">
        <v>769911</v>
      </c>
      <c r="B1211" t="s">
        <v>1932</v>
      </c>
      <c r="C1211">
        <v>1.3089999999999999E-2</v>
      </c>
      <c r="D1211">
        <v>2.2550000000000001E-2</v>
      </c>
      <c r="E1211">
        <v>3.3410000000000002E-2</v>
      </c>
      <c r="F1211">
        <v>4.5690000000000001E-2</v>
      </c>
      <c r="G1211">
        <v>5.8119999999999998E-2</v>
      </c>
      <c r="H1211">
        <v>7.0699999999999999E-2</v>
      </c>
      <c r="I1211">
        <v>8.3430000000000004E-2</v>
      </c>
      <c r="J1211">
        <v>9.6310000000000007E-2</v>
      </c>
      <c r="K1211" t="s">
        <v>2591</v>
      </c>
      <c r="L1211" t="s">
        <v>285</v>
      </c>
      <c r="M1211" t="s">
        <v>1321</v>
      </c>
      <c r="N1211" t="s">
        <v>663</v>
      </c>
      <c r="O1211">
        <v>0.10934000000000001</v>
      </c>
      <c r="P1211">
        <v>0.12253</v>
      </c>
    </row>
    <row r="1212" spans="1:16">
      <c r="A1212">
        <v>769912</v>
      </c>
      <c r="B1212" t="s">
        <v>1933</v>
      </c>
      <c r="C1212">
        <v>1.3089999999999999E-2</v>
      </c>
      <c r="D1212">
        <v>2.2550000000000001E-2</v>
      </c>
      <c r="E1212">
        <v>3.3410000000000002E-2</v>
      </c>
      <c r="F1212">
        <v>4.5690000000000001E-2</v>
      </c>
      <c r="G1212">
        <v>5.8119999999999998E-2</v>
      </c>
      <c r="H1212">
        <v>7.0699999999999999E-2</v>
      </c>
      <c r="I1212">
        <v>8.3430000000000004E-2</v>
      </c>
      <c r="J1212">
        <v>9.6310000000000007E-2</v>
      </c>
      <c r="K1212" t="s">
        <v>2592</v>
      </c>
      <c r="L1212" t="s">
        <v>285</v>
      </c>
      <c r="M1212" t="s">
        <v>1321</v>
      </c>
      <c r="N1212" t="s">
        <v>665</v>
      </c>
      <c r="O1212">
        <v>0.10934000000000001</v>
      </c>
      <c r="P1212">
        <v>0.12253</v>
      </c>
    </row>
    <row r="1213" spans="1:16">
      <c r="A1213">
        <v>769913</v>
      </c>
      <c r="B1213" t="s">
        <v>1934</v>
      </c>
      <c r="C1213">
        <v>1.3089999999999999E-2</v>
      </c>
      <c r="D1213">
        <v>2.2550000000000001E-2</v>
      </c>
      <c r="E1213">
        <v>3.3410000000000002E-2</v>
      </c>
      <c r="F1213">
        <v>4.5690000000000001E-2</v>
      </c>
      <c r="G1213">
        <v>5.8119999999999998E-2</v>
      </c>
      <c r="H1213">
        <v>7.0699999999999999E-2</v>
      </c>
      <c r="I1213">
        <v>8.3430000000000004E-2</v>
      </c>
      <c r="J1213">
        <v>9.6310000000000007E-2</v>
      </c>
      <c r="K1213" t="s">
        <v>2593</v>
      </c>
      <c r="L1213" t="s">
        <v>285</v>
      </c>
      <c r="M1213" t="s">
        <v>1321</v>
      </c>
      <c r="N1213" t="s">
        <v>667</v>
      </c>
      <c r="O1213">
        <v>0.10934000000000001</v>
      </c>
      <c r="P1213">
        <v>0.12253</v>
      </c>
    </row>
    <row r="1214" spans="1:16">
      <c r="A1214">
        <v>769914</v>
      </c>
      <c r="B1214" t="s">
        <v>1935</v>
      </c>
      <c r="C1214">
        <v>1.3089999999999999E-2</v>
      </c>
      <c r="D1214">
        <v>2.2550000000000001E-2</v>
      </c>
      <c r="E1214">
        <v>3.3410000000000002E-2</v>
      </c>
      <c r="F1214">
        <v>4.5690000000000001E-2</v>
      </c>
      <c r="G1214">
        <v>5.8119999999999998E-2</v>
      </c>
      <c r="H1214">
        <v>7.0699999999999999E-2</v>
      </c>
      <c r="I1214">
        <v>8.3430000000000004E-2</v>
      </c>
      <c r="J1214">
        <v>9.6310000000000007E-2</v>
      </c>
      <c r="K1214" t="s">
        <v>2594</v>
      </c>
      <c r="L1214" t="s">
        <v>285</v>
      </c>
      <c r="M1214" t="s">
        <v>1321</v>
      </c>
      <c r="N1214" t="s">
        <v>669</v>
      </c>
      <c r="O1214">
        <v>0.10934000000000001</v>
      </c>
      <c r="P1214">
        <v>0.12253</v>
      </c>
    </row>
    <row r="1215" spans="1:16">
      <c r="A1215">
        <v>769915</v>
      </c>
      <c r="B1215" t="s">
        <v>1936</v>
      </c>
      <c r="C1215">
        <v>1.3089999999999999E-2</v>
      </c>
      <c r="D1215">
        <v>2.2550000000000001E-2</v>
      </c>
      <c r="E1215">
        <v>3.3410000000000002E-2</v>
      </c>
      <c r="F1215">
        <v>4.5690000000000001E-2</v>
      </c>
      <c r="G1215">
        <v>5.8119999999999998E-2</v>
      </c>
      <c r="H1215">
        <v>7.0699999999999999E-2</v>
      </c>
      <c r="I1215">
        <v>8.3430000000000004E-2</v>
      </c>
      <c r="J1215">
        <v>9.6310000000000007E-2</v>
      </c>
      <c r="K1215" t="s">
        <v>2595</v>
      </c>
      <c r="L1215" t="s">
        <v>285</v>
      </c>
      <c r="M1215" t="s">
        <v>1321</v>
      </c>
      <c r="N1215" t="s">
        <v>671</v>
      </c>
      <c r="O1215">
        <v>0.10934000000000001</v>
      </c>
      <c r="P1215">
        <v>0.12253</v>
      </c>
    </row>
    <row r="1216" spans="1:16">
      <c r="A1216">
        <v>769916</v>
      </c>
      <c r="B1216" t="s">
        <v>1937</v>
      </c>
      <c r="C1216">
        <v>1.3089999999999999E-2</v>
      </c>
      <c r="D1216">
        <v>2.2550000000000001E-2</v>
      </c>
      <c r="E1216">
        <v>3.3410000000000002E-2</v>
      </c>
      <c r="F1216">
        <v>4.5690000000000001E-2</v>
      </c>
      <c r="G1216">
        <v>5.8119999999999998E-2</v>
      </c>
      <c r="H1216">
        <v>7.0699999999999999E-2</v>
      </c>
      <c r="I1216">
        <v>8.3430000000000004E-2</v>
      </c>
      <c r="J1216">
        <v>9.6310000000000007E-2</v>
      </c>
      <c r="K1216" t="s">
        <v>2596</v>
      </c>
      <c r="L1216" t="s">
        <v>285</v>
      </c>
      <c r="M1216" t="s">
        <v>1321</v>
      </c>
      <c r="N1216" t="s">
        <v>673</v>
      </c>
      <c r="O1216">
        <v>0.10934000000000001</v>
      </c>
      <c r="P1216">
        <v>0.12253</v>
      </c>
    </row>
    <row r="1217" spans="1:16">
      <c r="A1217">
        <v>769917</v>
      </c>
      <c r="B1217" t="s">
        <v>1938</v>
      </c>
      <c r="C1217">
        <v>1.3089999999999999E-2</v>
      </c>
      <c r="D1217">
        <v>2.2550000000000001E-2</v>
      </c>
      <c r="E1217">
        <v>3.3410000000000002E-2</v>
      </c>
      <c r="F1217">
        <v>4.5690000000000001E-2</v>
      </c>
      <c r="G1217">
        <v>5.8119999999999998E-2</v>
      </c>
      <c r="H1217">
        <v>7.0699999999999999E-2</v>
      </c>
      <c r="I1217">
        <v>8.3430000000000004E-2</v>
      </c>
      <c r="J1217">
        <v>9.6310000000000007E-2</v>
      </c>
      <c r="K1217" t="s">
        <v>2597</v>
      </c>
      <c r="L1217" t="s">
        <v>285</v>
      </c>
      <c r="M1217" t="s">
        <v>1321</v>
      </c>
      <c r="N1217" t="s">
        <v>675</v>
      </c>
      <c r="O1217">
        <v>0.10934000000000001</v>
      </c>
      <c r="P1217">
        <v>0.12253</v>
      </c>
    </row>
    <row r="1218" spans="1:16">
      <c r="A1218">
        <v>769918</v>
      </c>
      <c r="B1218" t="s">
        <v>1939</v>
      </c>
      <c r="C1218">
        <v>1.3089999999999999E-2</v>
      </c>
      <c r="D1218">
        <v>2.2550000000000001E-2</v>
      </c>
      <c r="E1218">
        <v>3.3410000000000002E-2</v>
      </c>
      <c r="F1218">
        <v>4.5690000000000001E-2</v>
      </c>
      <c r="G1218">
        <v>5.8119999999999998E-2</v>
      </c>
      <c r="H1218">
        <v>7.0699999999999999E-2</v>
      </c>
      <c r="I1218">
        <v>8.3430000000000004E-2</v>
      </c>
      <c r="J1218">
        <v>9.6310000000000007E-2</v>
      </c>
      <c r="K1218" t="s">
        <v>2598</v>
      </c>
      <c r="L1218" t="s">
        <v>285</v>
      </c>
      <c r="M1218" t="s">
        <v>1321</v>
      </c>
      <c r="N1218" t="s">
        <v>677</v>
      </c>
      <c r="O1218">
        <v>0.10934000000000001</v>
      </c>
      <c r="P1218">
        <v>0.12253</v>
      </c>
    </row>
    <row r="1219" spans="1:16">
      <c r="A1219">
        <v>778878</v>
      </c>
      <c r="B1219" t="s">
        <v>1940</v>
      </c>
      <c r="C1219">
        <v>1.3089999999999999E-2</v>
      </c>
      <c r="D1219">
        <v>2.2550000000000001E-2</v>
      </c>
      <c r="E1219">
        <v>3.3410000000000002E-2</v>
      </c>
      <c r="F1219">
        <v>4.5690000000000001E-2</v>
      </c>
      <c r="G1219">
        <v>5.8119999999999998E-2</v>
      </c>
      <c r="H1219">
        <v>7.0699999999999999E-2</v>
      </c>
      <c r="I1219">
        <v>8.3430000000000004E-2</v>
      </c>
      <c r="J1219">
        <v>9.6310000000000007E-2</v>
      </c>
      <c r="K1219" t="s">
        <v>2599</v>
      </c>
      <c r="L1219" t="s">
        <v>285</v>
      </c>
      <c r="M1219" t="s">
        <v>1321</v>
      </c>
      <c r="N1219" t="s">
        <v>679</v>
      </c>
      <c r="O1219">
        <v>0.10934000000000001</v>
      </c>
      <c r="P1219">
        <v>0.12253</v>
      </c>
    </row>
    <row r="1220" spans="1:16">
      <c r="A1220">
        <v>769919</v>
      </c>
      <c r="B1220" t="s">
        <v>1941</v>
      </c>
      <c r="C1220">
        <v>1.3089999999999999E-2</v>
      </c>
      <c r="D1220">
        <v>2.2550000000000001E-2</v>
      </c>
      <c r="E1220">
        <v>3.3410000000000002E-2</v>
      </c>
      <c r="F1220">
        <v>4.5690000000000001E-2</v>
      </c>
      <c r="G1220">
        <v>5.8119999999999998E-2</v>
      </c>
      <c r="H1220">
        <v>7.0699999999999999E-2</v>
      </c>
      <c r="I1220">
        <v>8.3430000000000004E-2</v>
      </c>
      <c r="J1220">
        <v>9.6310000000000007E-2</v>
      </c>
      <c r="K1220" t="s">
        <v>2600</v>
      </c>
      <c r="L1220" t="s">
        <v>285</v>
      </c>
      <c r="M1220" t="s">
        <v>1321</v>
      </c>
      <c r="N1220" t="s">
        <v>681</v>
      </c>
      <c r="O1220">
        <v>0.10934000000000001</v>
      </c>
      <c r="P1220">
        <v>0.12253</v>
      </c>
    </row>
    <row r="1221" spans="1:16">
      <c r="A1221">
        <v>769920</v>
      </c>
      <c r="B1221" t="s">
        <v>1942</v>
      </c>
      <c r="C1221">
        <v>1.3089999999999999E-2</v>
      </c>
      <c r="D1221">
        <v>2.2550000000000001E-2</v>
      </c>
      <c r="E1221">
        <v>3.3410000000000002E-2</v>
      </c>
      <c r="F1221">
        <v>4.5690000000000001E-2</v>
      </c>
      <c r="G1221">
        <v>5.8119999999999998E-2</v>
      </c>
      <c r="H1221">
        <v>7.0699999999999999E-2</v>
      </c>
      <c r="I1221">
        <v>8.3430000000000004E-2</v>
      </c>
      <c r="J1221">
        <v>9.6310000000000007E-2</v>
      </c>
      <c r="K1221" t="s">
        <v>2601</v>
      </c>
      <c r="L1221" t="s">
        <v>285</v>
      </c>
      <c r="M1221" t="s">
        <v>1321</v>
      </c>
      <c r="N1221" t="s">
        <v>683</v>
      </c>
      <c r="O1221">
        <v>0.10934000000000001</v>
      </c>
      <c r="P1221">
        <v>0.12253</v>
      </c>
    </row>
    <row r="1222" spans="1:16">
      <c r="A1222">
        <v>769921</v>
      </c>
      <c r="B1222" t="s">
        <v>1943</v>
      </c>
      <c r="C1222">
        <v>1.3089999999999999E-2</v>
      </c>
      <c r="D1222">
        <v>2.2550000000000001E-2</v>
      </c>
      <c r="E1222">
        <v>3.3410000000000002E-2</v>
      </c>
      <c r="F1222">
        <v>4.5690000000000001E-2</v>
      </c>
      <c r="G1222">
        <v>5.8119999999999998E-2</v>
      </c>
      <c r="H1222">
        <v>7.0699999999999999E-2</v>
      </c>
      <c r="I1222">
        <v>8.3430000000000004E-2</v>
      </c>
      <c r="J1222">
        <v>9.6310000000000007E-2</v>
      </c>
      <c r="K1222" t="s">
        <v>2602</v>
      </c>
      <c r="L1222" t="s">
        <v>285</v>
      </c>
      <c r="M1222" t="s">
        <v>1321</v>
      </c>
      <c r="N1222" t="s">
        <v>685</v>
      </c>
      <c r="O1222">
        <v>0.10934000000000001</v>
      </c>
      <c r="P1222">
        <v>0.12253</v>
      </c>
    </row>
    <row r="1223" spans="1:16">
      <c r="A1223">
        <v>770014</v>
      </c>
      <c r="B1223" t="s">
        <v>1944</v>
      </c>
      <c r="C1223">
        <v>1.66E-2</v>
      </c>
      <c r="D1223">
        <v>2.4150000000000001E-2</v>
      </c>
      <c r="E1223">
        <v>3.0870000000000002E-2</v>
      </c>
      <c r="F1223">
        <v>3.5770000000000003E-2</v>
      </c>
      <c r="G1223">
        <v>4.283E-2</v>
      </c>
      <c r="H1223">
        <v>5.2949999999999997E-2</v>
      </c>
      <c r="I1223">
        <v>6.3170000000000004E-2</v>
      </c>
      <c r="J1223">
        <v>7.349E-2</v>
      </c>
      <c r="K1223" t="s">
        <v>2603</v>
      </c>
      <c r="L1223" t="s">
        <v>285</v>
      </c>
      <c r="M1223" t="s">
        <v>1321</v>
      </c>
      <c r="N1223" t="s">
        <v>687</v>
      </c>
      <c r="O1223">
        <v>8.3909999999999998E-2</v>
      </c>
      <c r="P1223">
        <v>9.443E-2</v>
      </c>
    </row>
    <row r="1224" spans="1:16">
      <c r="A1224">
        <v>770015</v>
      </c>
      <c r="B1224" t="s">
        <v>1945</v>
      </c>
      <c r="C1224">
        <v>1.66E-2</v>
      </c>
      <c r="D1224">
        <v>2.4150000000000001E-2</v>
      </c>
      <c r="E1224">
        <v>3.0870000000000002E-2</v>
      </c>
      <c r="F1224">
        <v>3.5770000000000003E-2</v>
      </c>
      <c r="G1224">
        <v>4.283E-2</v>
      </c>
      <c r="H1224">
        <v>5.2949999999999997E-2</v>
      </c>
      <c r="I1224">
        <v>6.3170000000000004E-2</v>
      </c>
      <c r="J1224">
        <v>7.349E-2</v>
      </c>
      <c r="K1224" t="s">
        <v>2604</v>
      </c>
      <c r="L1224" t="s">
        <v>285</v>
      </c>
      <c r="M1224" t="s">
        <v>1321</v>
      </c>
      <c r="N1224" t="s">
        <v>689</v>
      </c>
      <c r="O1224">
        <v>8.3909999999999998E-2</v>
      </c>
      <c r="P1224">
        <v>9.443E-2</v>
      </c>
    </row>
    <row r="1225" spans="1:16">
      <c r="A1225">
        <v>770016</v>
      </c>
      <c r="B1225" t="s">
        <v>1946</v>
      </c>
      <c r="C1225">
        <v>1.66E-2</v>
      </c>
      <c r="D1225">
        <v>2.4150000000000001E-2</v>
      </c>
      <c r="E1225">
        <v>3.0870000000000002E-2</v>
      </c>
      <c r="F1225">
        <v>3.5770000000000003E-2</v>
      </c>
      <c r="G1225">
        <v>4.283E-2</v>
      </c>
      <c r="H1225">
        <v>5.2949999999999997E-2</v>
      </c>
      <c r="I1225">
        <v>6.3170000000000004E-2</v>
      </c>
      <c r="J1225">
        <v>7.349E-2</v>
      </c>
      <c r="K1225" t="s">
        <v>2605</v>
      </c>
      <c r="L1225" t="s">
        <v>285</v>
      </c>
      <c r="M1225" t="s">
        <v>1321</v>
      </c>
      <c r="N1225" t="s">
        <v>691</v>
      </c>
      <c r="O1225">
        <v>8.3909999999999998E-2</v>
      </c>
      <c r="P1225">
        <v>9.443E-2</v>
      </c>
    </row>
    <row r="1226" spans="1:16">
      <c r="A1226">
        <v>770017</v>
      </c>
      <c r="B1226" t="s">
        <v>1947</v>
      </c>
      <c r="C1226">
        <v>1.66E-2</v>
      </c>
      <c r="D1226">
        <v>2.4150000000000001E-2</v>
      </c>
      <c r="E1226">
        <v>3.0870000000000002E-2</v>
      </c>
      <c r="F1226">
        <v>3.5770000000000003E-2</v>
      </c>
      <c r="G1226">
        <v>4.283E-2</v>
      </c>
      <c r="H1226">
        <v>5.2949999999999997E-2</v>
      </c>
      <c r="I1226">
        <v>6.3170000000000004E-2</v>
      </c>
      <c r="J1226">
        <v>7.349E-2</v>
      </c>
      <c r="K1226" t="s">
        <v>2606</v>
      </c>
      <c r="L1226" t="s">
        <v>285</v>
      </c>
      <c r="M1226" t="s">
        <v>1321</v>
      </c>
      <c r="N1226" t="s">
        <v>693</v>
      </c>
      <c r="O1226">
        <v>8.3909999999999998E-2</v>
      </c>
      <c r="P1226">
        <v>9.443E-2</v>
      </c>
    </row>
    <row r="1227" spans="1:16">
      <c r="A1227">
        <v>770018</v>
      </c>
      <c r="B1227" t="s">
        <v>1948</v>
      </c>
      <c r="C1227">
        <v>1.66E-2</v>
      </c>
      <c r="D1227">
        <v>2.4150000000000001E-2</v>
      </c>
      <c r="E1227">
        <v>3.0870000000000002E-2</v>
      </c>
      <c r="F1227">
        <v>3.5770000000000003E-2</v>
      </c>
      <c r="G1227">
        <v>4.283E-2</v>
      </c>
      <c r="H1227">
        <v>5.2949999999999997E-2</v>
      </c>
      <c r="I1227">
        <v>6.3170000000000004E-2</v>
      </c>
      <c r="J1227">
        <v>7.349E-2</v>
      </c>
      <c r="K1227" t="s">
        <v>2607</v>
      </c>
      <c r="L1227" t="s">
        <v>285</v>
      </c>
      <c r="M1227" t="s">
        <v>1321</v>
      </c>
      <c r="N1227" t="s">
        <v>695</v>
      </c>
      <c r="O1227">
        <v>8.3909999999999998E-2</v>
      </c>
      <c r="P1227">
        <v>9.443E-2</v>
      </c>
    </row>
    <row r="1228" spans="1:16">
      <c r="A1228">
        <v>770019</v>
      </c>
      <c r="B1228" t="s">
        <v>1949</v>
      </c>
      <c r="C1228">
        <v>1.66E-2</v>
      </c>
      <c r="D1228">
        <v>2.4150000000000001E-2</v>
      </c>
      <c r="E1228">
        <v>3.0870000000000002E-2</v>
      </c>
      <c r="F1228">
        <v>3.5770000000000003E-2</v>
      </c>
      <c r="G1228">
        <v>4.283E-2</v>
      </c>
      <c r="H1228">
        <v>5.2949999999999997E-2</v>
      </c>
      <c r="I1228">
        <v>6.3170000000000004E-2</v>
      </c>
      <c r="J1228">
        <v>7.349E-2</v>
      </c>
      <c r="K1228" t="s">
        <v>2608</v>
      </c>
      <c r="L1228" t="s">
        <v>285</v>
      </c>
      <c r="M1228" t="s">
        <v>1321</v>
      </c>
      <c r="N1228" t="s">
        <v>697</v>
      </c>
      <c r="O1228">
        <v>8.3909999999999998E-2</v>
      </c>
      <c r="P1228">
        <v>9.443E-2</v>
      </c>
    </row>
    <row r="1229" spans="1:16">
      <c r="A1229">
        <v>770020</v>
      </c>
      <c r="B1229" t="s">
        <v>1950</v>
      </c>
      <c r="C1229">
        <v>1.66E-2</v>
      </c>
      <c r="D1229">
        <v>2.4150000000000001E-2</v>
      </c>
      <c r="E1229">
        <v>3.0870000000000002E-2</v>
      </c>
      <c r="F1229">
        <v>3.5770000000000003E-2</v>
      </c>
      <c r="G1229">
        <v>4.283E-2</v>
      </c>
      <c r="H1229">
        <v>5.2949999999999997E-2</v>
      </c>
      <c r="I1229">
        <v>6.3170000000000004E-2</v>
      </c>
      <c r="J1229">
        <v>7.349E-2</v>
      </c>
      <c r="K1229" t="s">
        <v>2609</v>
      </c>
      <c r="L1229" t="s">
        <v>285</v>
      </c>
      <c r="M1229" t="s">
        <v>1321</v>
      </c>
      <c r="N1229" t="s">
        <v>699</v>
      </c>
      <c r="O1229">
        <v>8.3909999999999998E-2</v>
      </c>
      <c r="P1229">
        <v>9.443E-2</v>
      </c>
    </row>
    <row r="1230" spans="1:16">
      <c r="A1230">
        <v>770021</v>
      </c>
      <c r="B1230" t="s">
        <v>1951</v>
      </c>
      <c r="C1230">
        <v>1.66E-2</v>
      </c>
      <c r="D1230">
        <v>2.4150000000000001E-2</v>
      </c>
      <c r="E1230">
        <v>3.0870000000000002E-2</v>
      </c>
      <c r="F1230">
        <v>3.5770000000000003E-2</v>
      </c>
      <c r="G1230">
        <v>4.283E-2</v>
      </c>
      <c r="H1230">
        <v>5.2949999999999997E-2</v>
      </c>
      <c r="I1230">
        <v>6.3170000000000004E-2</v>
      </c>
      <c r="J1230">
        <v>7.349E-2</v>
      </c>
      <c r="K1230" t="s">
        <v>2610</v>
      </c>
      <c r="L1230" t="s">
        <v>285</v>
      </c>
      <c r="M1230" t="s">
        <v>1321</v>
      </c>
      <c r="N1230" t="s">
        <v>701</v>
      </c>
      <c r="O1230">
        <v>8.3909999999999998E-2</v>
      </c>
      <c r="P1230">
        <v>9.443E-2</v>
      </c>
    </row>
    <row r="1231" spans="1:16">
      <c r="A1231">
        <v>770022</v>
      </c>
      <c r="B1231" t="s">
        <v>1952</v>
      </c>
      <c r="C1231">
        <v>1.66E-2</v>
      </c>
      <c r="D1231">
        <v>2.4150000000000001E-2</v>
      </c>
      <c r="E1231">
        <v>3.0870000000000002E-2</v>
      </c>
      <c r="F1231">
        <v>3.5770000000000003E-2</v>
      </c>
      <c r="G1231">
        <v>4.283E-2</v>
      </c>
      <c r="H1231">
        <v>5.2949999999999997E-2</v>
      </c>
      <c r="I1231">
        <v>6.3170000000000004E-2</v>
      </c>
      <c r="J1231">
        <v>7.349E-2</v>
      </c>
      <c r="K1231" t="s">
        <v>2611</v>
      </c>
      <c r="L1231" t="s">
        <v>285</v>
      </c>
      <c r="M1231" t="s">
        <v>1321</v>
      </c>
      <c r="N1231" t="s">
        <v>703</v>
      </c>
      <c r="O1231">
        <v>8.3909999999999998E-2</v>
      </c>
      <c r="P1231">
        <v>9.443E-2</v>
      </c>
    </row>
    <row r="1232" spans="1:16">
      <c r="A1232">
        <v>770023</v>
      </c>
      <c r="B1232" t="s">
        <v>1953</v>
      </c>
      <c r="C1232">
        <v>1.66E-2</v>
      </c>
      <c r="D1232">
        <v>2.4150000000000001E-2</v>
      </c>
      <c r="E1232">
        <v>3.0870000000000002E-2</v>
      </c>
      <c r="F1232">
        <v>3.5770000000000003E-2</v>
      </c>
      <c r="G1232">
        <v>4.283E-2</v>
      </c>
      <c r="H1232">
        <v>5.2949999999999997E-2</v>
      </c>
      <c r="I1232">
        <v>6.3170000000000004E-2</v>
      </c>
      <c r="J1232">
        <v>7.349E-2</v>
      </c>
      <c r="K1232" t="s">
        <v>2612</v>
      </c>
      <c r="L1232" t="s">
        <v>285</v>
      </c>
      <c r="M1232" t="s">
        <v>1321</v>
      </c>
      <c r="N1232" t="s">
        <v>705</v>
      </c>
      <c r="O1232">
        <v>8.3909999999999998E-2</v>
      </c>
      <c r="P1232">
        <v>9.443E-2</v>
      </c>
    </row>
    <row r="1233" spans="1:16">
      <c r="A1233">
        <v>770024</v>
      </c>
      <c r="B1233" t="s">
        <v>1954</v>
      </c>
      <c r="C1233">
        <v>1.66E-2</v>
      </c>
      <c r="D1233">
        <v>2.4150000000000001E-2</v>
      </c>
      <c r="E1233">
        <v>3.0870000000000002E-2</v>
      </c>
      <c r="F1233">
        <v>3.5770000000000003E-2</v>
      </c>
      <c r="G1233">
        <v>4.283E-2</v>
      </c>
      <c r="H1233">
        <v>5.2949999999999997E-2</v>
      </c>
      <c r="I1233">
        <v>6.3170000000000004E-2</v>
      </c>
      <c r="J1233">
        <v>7.349E-2</v>
      </c>
      <c r="K1233" t="s">
        <v>2613</v>
      </c>
      <c r="L1233" t="s">
        <v>285</v>
      </c>
      <c r="M1233" t="s">
        <v>1321</v>
      </c>
      <c r="N1233" t="s">
        <v>707</v>
      </c>
      <c r="O1233">
        <v>8.3909999999999998E-2</v>
      </c>
      <c r="P1233">
        <v>9.443E-2</v>
      </c>
    </row>
    <row r="1234" spans="1:16">
      <c r="A1234">
        <v>770025</v>
      </c>
      <c r="B1234" t="s">
        <v>1955</v>
      </c>
      <c r="C1234">
        <v>1.66E-2</v>
      </c>
      <c r="D1234">
        <v>2.4150000000000001E-2</v>
      </c>
      <c r="E1234">
        <v>3.0870000000000002E-2</v>
      </c>
      <c r="F1234">
        <v>3.5770000000000003E-2</v>
      </c>
      <c r="G1234">
        <v>4.283E-2</v>
      </c>
      <c r="H1234">
        <v>5.2949999999999997E-2</v>
      </c>
      <c r="I1234">
        <v>6.3170000000000004E-2</v>
      </c>
      <c r="J1234">
        <v>7.349E-2</v>
      </c>
      <c r="K1234" t="s">
        <v>2614</v>
      </c>
      <c r="L1234" t="s">
        <v>285</v>
      </c>
      <c r="M1234" t="s">
        <v>1321</v>
      </c>
      <c r="N1234" t="s">
        <v>709</v>
      </c>
      <c r="O1234">
        <v>8.3909999999999998E-2</v>
      </c>
      <c r="P1234">
        <v>9.443E-2</v>
      </c>
    </row>
    <row r="1235" spans="1:16">
      <c r="A1235">
        <v>770026</v>
      </c>
      <c r="B1235" t="s">
        <v>1956</v>
      </c>
      <c r="C1235">
        <v>1.66E-2</v>
      </c>
      <c r="D1235">
        <v>2.4150000000000001E-2</v>
      </c>
      <c r="E1235">
        <v>3.0870000000000002E-2</v>
      </c>
      <c r="F1235">
        <v>3.5770000000000003E-2</v>
      </c>
      <c r="G1235">
        <v>4.283E-2</v>
      </c>
      <c r="H1235">
        <v>5.2949999999999997E-2</v>
      </c>
      <c r="I1235">
        <v>6.3170000000000004E-2</v>
      </c>
      <c r="J1235">
        <v>7.349E-2</v>
      </c>
      <c r="K1235" t="s">
        <v>2615</v>
      </c>
      <c r="L1235" t="s">
        <v>285</v>
      </c>
      <c r="M1235" t="s">
        <v>1321</v>
      </c>
      <c r="N1235" t="s">
        <v>711</v>
      </c>
      <c r="O1235">
        <v>8.3909999999999998E-2</v>
      </c>
      <c r="P1235">
        <v>9.443E-2</v>
      </c>
    </row>
    <row r="1236" spans="1:16">
      <c r="A1236">
        <v>770027</v>
      </c>
      <c r="B1236" t="s">
        <v>1957</v>
      </c>
      <c r="C1236">
        <v>1.66E-2</v>
      </c>
      <c r="D1236">
        <v>2.4150000000000001E-2</v>
      </c>
      <c r="E1236">
        <v>3.0870000000000002E-2</v>
      </c>
      <c r="F1236">
        <v>3.5770000000000003E-2</v>
      </c>
      <c r="G1236">
        <v>4.283E-2</v>
      </c>
      <c r="H1236">
        <v>5.2949999999999997E-2</v>
      </c>
      <c r="I1236">
        <v>6.3170000000000004E-2</v>
      </c>
      <c r="J1236">
        <v>7.349E-2</v>
      </c>
      <c r="K1236" t="s">
        <v>2616</v>
      </c>
      <c r="L1236" t="s">
        <v>285</v>
      </c>
      <c r="M1236" t="s">
        <v>1321</v>
      </c>
      <c r="N1236" t="s">
        <v>713</v>
      </c>
      <c r="O1236">
        <v>8.3909999999999998E-2</v>
      </c>
      <c r="P1236">
        <v>9.443E-2</v>
      </c>
    </row>
    <row r="1237" spans="1:16">
      <c r="A1237">
        <v>770028</v>
      </c>
      <c r="B1237" t="s">
        <v>1958</v>
      </c>
      <c r="C1237">
        <v>1.66E-2</v>
      </c>
      <c r="D1237">
        <v>2.4150000000000001E-2</v>
      </c>
      <c r="E1237">
        <v>3.0870000000000002E-2</v>
      </c>
      <c r="F1237">
        <v>3.5770000000000003E-2</v>
      </c>
      <c r="G1237">
        <v>4.283E-2</v>
      </c>
      <c r="H1237">
        <v>5.2949999999999997E-2</v>
      </c>
      <c r="I1237">
        <v>6.3170000000000004E-2</v>
      </c>
      <c r="J1237">
        <v>7.349E-2</v>
      </c>
      <c r="K1237" t="s">
        <v>2617</v>
      </c>
      <c r="L1237" t="s">
        <v>285</v>
      </c>
      <c r="M1237" t="s">
        <v>1321</v>
      </c>
      <c r="N1237" t="s">
        <v>715</v>
      </c>
      <c r="O1237">
        <v>8.3909999999999998E-2</v>
      </c>
      <c r="P1237">
        <v>9.443E-2</v>
      </c>
    </row>
    <row r="1238" spans="1:16">
      <c r="A1238">
        <v>770029</v>
      </c>
      <c r="B1238" t="s">
        <v>1959</v>
      </c>
      <c r="C1238">
        <v>1.66E-2</v>
      </c>
      <c r="D1238">
        <v>2.4150000000000001E-2</v>
      </c>
      <c r="E1238">
        <v>3.0870000000000002E-2</v>
      </c>
      <c r="F1238">
        <v>3.5770000000000003E-2</v>
      </c>
      <c r="G1238">
        <v>4.283E-2</v>
      </c>
      <c r="H1238">
        <v>5.2949999999999997E-2</v>
      </c>
      <c r="I1238">
        <v>6.3170000000000004E-2</v>
      </c>
      <c r="J1238">
        <v>7.349E-2</v>
      </c>
      <c r="K1238" t="s">
        <v>2618</v>
      </c>
      <c r="L1238" t="s">
        <v>285</v>
      </c>
      <c r="M1238" t="s">
        <v>1321</v>
      </c>
      <c r="N1238" t="s">
        <v>717</v>
      </c>
      <c r="O1238">
        <v>8.3909999999999998E-2</v>
      </c>
      <c r="P1238">
        <v>9.443E-2</v>
      </c>
    </row>
    <row r="1239" spans="1:16">
      <c r="A1239">
        <v>770030</v>
      </c>
      <c r="B1239" t="s">
        <v>1960</v>
      </c>
      <c r="C1239">
        <v>1.66E-2</v>
      </c>
      <c r="D1239">
        <v>2.4150000000000001E-2</v>
      </c>
      <c r="E1239">
        <v>3.0870000000000002E-2</v>
      </c>
      <c r="F1239">
        <v>3.5770000000000003E-2</v>
      </c>
      <c r="G1239">
        <v>4.283E-2</v>
      </c>
      <c r="H1239">
        <v>5.2949999999999997E-2</v>
      </c>
      <c r="I1239">
        <v>6.3170000000000004E-2</v>
      </c>
      <c r="J1239">
        <v>7.349E-2</v>
      </c>
      <c r="K1239" t="s">
        <v>2619</v>
      </c>
      <c r="L1239" t="s">
        <v>285</v>
      </c>
      <c r="M1239" t="s">
        <v>1321</v>
      </c>
      <c r="N1239" t="s">
        <v>719</v>
      </c>
      <c r="O1239">
        <v>8.3909999999999998E-2</v>
      </c>
      <c r="P1239">
        <v>9.443E-2</v>
      </c>
    </row>
    <row r="1240" spans="1:16">
      <c r="A1240">
        <v>770031</v>
      </c>
      <c r="B1240" t="s">
        <v>1961</v>
      </c>
      <c r="C1240">
        <v>1.66E-2</v>
      </c>
      <c r="D1240">
        <v>2.4150000000000001E-2</v>
      </c>
      <c r="E1240">
        <v>3.0870000000000002E-2</v>
      </c>
      <c r="F1240">
        <v>3.5770000000000003E-2</v>
      </c>
      <c r="G1240">
        <v>4.283E-2</v>
      </c>
      <c r="H1240">
        <v>5.2949999999999997E-2</v>
      </c>
      <c r="I1240">
        <v>6.3170000000000004E-2</v>
      </c>
      <c r="J1240">
        <v>7.349E-2</v>
      </c>
      <c r="K1240" t="s">
        <v>2620</v>
      </c>
      <c r="L1240" t="s">
        <v>285</v>
      </c>
      <c r="M1240" t="s">
        <v>1321</v>
      </c>
      <c r="N1240" t="s">
        <v>721</v>
      </c>
      <c r="O1240">
        <v>8.3909999999999998E-2</v>
      </c>
      <c r="P1240">
        <v>9.443E-2</v>
      </c>
    </row>
    <row r="1241" spans="1:16">
      <c r="A1241">
        <v>770032</v>
      </c>
      <c r="B1241" t="s">
        <v>1962</v>
      </c>
      <c r="C1241">
        <v>1.66E-2</v>
      </c>
      <c r="D1241">
        <v>2.4150000000000001E-2</v>
      </c>
      <c r="E1241">
        <v>3.0870000000000002E-2</v>
      </c>
      <c r="F1241">
        <v>3.5770000000000003E-2</v>
      </c>
      <c r="G1241">
        <v>4.283E-2</v>
      </c>
      <c r="H1241">
        <v>5.2949999999999997E-2</v>
      </c>
      <c r="I1241">
        <v>6.3170000000000004E-2</v>
      </c>
      <c r="J1241">
        <v>7.349E-2</v>
      </c>
      <c r="K1241" t="s">
        <v>2621</v>
      </c>
      <c r="L1241" t="s">
        <v>285</v>
      </c>
      <c r="M1241" t="s">
        <v>1321</v>
      </c>
      <c r="N1241" t="s">
        <v>723</v>
      </c>
      <c r="O1241">
        <v>8.3909999999999998E-2</v>
      </c>
      <c r="P1241">
        <v>9.443E-2</v>
      </c>
    </row>
    <row r="1242" spans="1:16">
      <c r="A1242">
        <v>770033</v>
      </c>
      <c r="B1242" t="s">
        <v>1963</v>
      </c>
      <c r="C1242">
        <v>1.66E-2</v>
      </c>
      <c r="D1242">
        <v>2.4150000000000001E-2</v>
      </c>
      <c r="E1242">
        <v>3.0870000000000002E-2</v>
      </c>
      <c r="F1242">
        <v>3.5770000000000003E-2</v>
      </c>
      <c r="G1242">
        <v>4.283E-2</v>
      </c>
      <c r="H1242">
        <v>5.2949999999999997E-2</v>
      </c>
      <c r="I1242">
        <v>6.3170000000000004E-2</v>
      </c>
      <c r="J1242">
        <v>7.349E-2</v>
      </c>
      <c r="K1242" t="s">
        <v>2622</v>
      </c>
      <c r="L1242" t="s">
        <v>285</v>
      </c>
      <c r="M1242" t="s">
        <v>1321</v>
      </c>
      <c r="N1242" t="s">
        <v>725</v>
      </c>
      <c r="O1242">
        <v>8.3909999999999998E-2</v>
      </c>
      <c r="P1242">
        <v>9.443E-2</v>
      </c>
    </row>
    <row r="1243" spans="1:16">
      <c r="A1243">
        <v>770034</v>
      </c>
      <c r="B1243" t="s">
        <v>1964</v>
      </c>
      <c r="C1243">
        <v>1.66E-2</v>
      </c>
      <c r="D1243">
        <v>2.4150000000000001E-2</v>
      </c>
      <c r="E1243">
        <v>3.0870000000000002E-2</v>
      </c>
      <c r="F1243">
        <v>3.5770000000000003E-2</v>
      </c>
      <c r="G1243">
        <v>4.283E-2</v>
      </c>
      <c r="H1243">
        <v>5.2949999999999997E-2</v>
      </c>
      <c r="I1243">
        <v>6.3170000000000004E-2</v>
      </c>
      <c r="J1243">
        <v>7.349E-2</v>
      </c>
      <c r="K1243" t="s">
        <v>2623</v>
      </c>
      <c r="L1243" t="s">
        <v>285</v>
      </c>
      <c r="M1243" t="s">
        <v>1321</v>
      </c>
      <c r="N1243" t="s">
        <v>727</v>
      </c>
      <c r="O1243">
        <v>8.3909999999999998E-2</v>
      </c>
      <c r="P1243">
        <v>9.443E-2</v>
      </c>
    </row>
    <row r="1244" spans="1:16">
      <c r="A1244">
        <v>770035</v>
      </c>
      <c r="B1244" t="s">
        <v>1965</v>
      </c>
      <c r="C1244">
        <v>1.66E-2</v>
      </c>
      <c r="D1244">
        <v>2.4150000000000001E-2</v>
      </c>
      <c r="E1244">
        <v>3.0870000000000002E-2</v>
      </c>
      <c r="F1244">
        <v>3.5770000000000003E-2</v>
      </c>
      <c r="G1244">
        <v>4.283E-2</v>
      </c>
      <c r="H1244">
        <v>5.2949999999999997E-2</v>
      </c>
      <c r="I1244">
        <v>6.3170000000000004E-2</v>
      </c>
      <c r="J1244">
        <v>7.349E-2</v>
      </c>
      <c r="K1244" t="s">
        <v>2624</v>
      </c>
      <c r="L1244" t="s">
        <v>285</v>
      </c>
      <c r="M1244" t="s">
        <v>1321</v>
      </c>
      <c r="N1244" t="s">
        <v>729</v>
      </c>
      <c r="O1244">
        <v>8.3909999999999998E-2</v>
      </c>
      <c r="P1244">
        <v>9.443E-2</v>
      </c>
    </row>
    <row r="1245" spans="1:16">
      <c r="A1245">
        <v>770036</v>
      </c>
      <c r="B1245" t="s">
        <v>1966</v>
      </c>
      <c r="C1245">
        <v>1.66E-2</v>
      </c>
      <c r="D1245">
        <v>2.4150000000000001E-2</v>
      </c>
      <c r="E1245">
        <v>3.0870000000000002E-2</v>
      </c>
      <c r="F1245">
        <v>3.5770000000000003E-2</v>
      </c>
      <c r="G1245">
        <v>4.283E-2</v>
      </c>
      <c r="H1245">
        <v>5.2949999999999997E-2</v>
      </c>
      <c r="I1245">
        <v>6.3170000000000004E-2</v>
      </c>
      <c r="J1245">
        <v>7.349E-2</v>
      </c>
      <c r="K1245" t="s">
        <v>2625</v>
      </c>
      <c r="L1245" t="s">
        <v>285</v>
      </c>
      <c r="M1245" t="s">
        <v>1321</v>
      </c>
      <c r="N1245" t="s">
        <v>731</v>
      </c>
      <c r="O1245">
        <v>8.3909999999999998E-2</v>
      </c>
      <c r="P1245">
        <v>9.443E-2</v>
      </c>
    </row>
    <row r="1246" spans="1:16">
      <c r="A1246">
        <v>770037</v>
      </c>
      <c r="B1246" t="s">
        <v>1967</v>
      </c>
      <c r="C1246">
        <v>1.66E-2</v>
      </c>
      <c r="D1246">
        <v>2.4150000000000001E-2</v>
      </c>
      <c r="E1246">
        <v>3.0870000000000002E-2</v>
      </c>
      <c r="F1246">
        <v>3.5770000000000003E-2</v>
      </c>
      <c r="G1246">
        <v>4.283E-2</v>
      </c>
      <c r="H1246">
        <v>5.2949999999999997E-2</v>
      </c>
      <c r="I1246">
        <v>6.3170000000000004E-2</v>
      </c>
      <c r="J1246">
        <v>7.349E-2</v>
      </c>
      <c r="K1246" t="s">
        <v>2626</v>
      </c>
      <c r="L1246" t="s">
        <v>285</v>
      </c>
      <c r="M1246" t="s">
        <v>1321</v>
      </c>
      <c r="N1246" t="s">
        <v>733</v>
      </c>
      <c r="O1246">
        <v>8.3909999999999998E-2</v>
      </c>
      <c r="P1246">
        <v>9.443E-2</v>
      </c>
    </row>
    <row r="1247" spans="1:16">
      <c r="A1247">
        <v>770038</v>
      </c>
      <c r="B1247" t="s">
        <v>1968</v>
      </c>
      <c r="C1247">
        <v>1.66E-2</v>
      </c>
      <c r="D1247">
        <v>2.4150000000000001E-2</v>
      </c>
      <c r="E1247">
        <v>3.0870000000000002E-2</v>
      </c>
      <c r="F1247">
        <v>3.5770000000000003E-2</v>
      </c>
      <c r="G1247">
        <v>4.283E-2</v>
      </c>
      <c r="H1247">
        <v>5.2949999999999997E-2</v>
      </c>
      <c r="I1247">
        <v>6.3170000000000004E-2</v>
      </c>
      <c r="J1247">
        <v>7.349E-2</v>
      </c>
      <c r="K1247" t="s">
        <v>2627</v>
      </c>
      <c r="L1247" t="s">
        <v>285</v>
      </c>
      <c r="M1247" t="s">
        <v>1321</v>
      </c>
      <c r="N1247" t="s">
        <v>735</v>
      </c>
      <c r="O1247">
        <v>8.3909999999999998E-2</v>
      </c>
      <c r="P1247">
        <v>9.443E-2</v>
      </c>
    </row>
    <row r="1248" spans="1:16">
      <c r="A1248">
        <v>770039</v>
      </c>
      <c r="B1248" t="s">
        <v>1969</v>
      </c>
      <c r="C1248">
        <v>1.66E-2</v>
      </c>
      <c r="D1248">
        <v>2.4150000000000001E-2</v>
      </c>
      <c r="E1248">
        <v>3.0870000000000002E-2</v>
      </c>
      <c r="F1248">
        <v>3.5770000000000003E-2</v>
      </c>
      <c r="G1248">
        <v>4.283E-2</v>
      </c>
      <c r="H1248">
        <v>5.2949999999999997E-2</v>
      </c>
      <c r="I1248">
        <v>6.3170000000000004E-2</v>
      </c>
      <c r="J1248">
        <v>7.349E-2</v>
      </c>
      <c r="K1248" t="s">
        <v>2628</v>
      </c>
      <c r="L1248" t="s">
        <v>285</v>
      </c>
      <c r="M1248" t="s">
        <v>1321</v>
      </c>
      <c r="N1248" t="s">
        <v>737</v>
      </c>
      <c r="O1248">
        <v>8.3909999999999998E-2</v>
      </c>
      <c r="P1248">
        <v>9.443E-2</v>
      </c>
    </row>
    <row r="1249" spans="1:16">
      <c r="A1249">
        <v>770040</v>
      </c>
      <c r="B1249" t="s">
        <v>1970</v>
      </c>
      <c r="C1249">
        <v>1.66E-2</v>
      </c>
      <c r="D1249">
        <v>2.4150000000000001E-2</v>
      </c>
      <c r="E1249">
        <v>3.0870000000000002E-2</v>
      </c>
      <c r="F1249">
        <v>3.5770000000000003E-2</v>
      </c>
      <c r="G1249">
        <v>4.283E-2</v>
      </c>
      <c r="H1249">
        <v>5.2949999999999997E-2</v>
      </c>
      <c r="I1249">
        <v>6.3170000000000004E-2</v>
      </c>
      <c r="J1249">
        <v>7.349E-2</v>
      </c>
      <c r="K1249" t="s">
        <v>2629</v>
      </c>
      <c r="L1249" t="s">
        <v>285</v>
      </c>
      <c r="M1249" t="s">
        <v>1321</v>
      </c>
      <c r="N1249" t="s">
        <v>739</v>
      </c>
      <c r="O1249">
        <v>8.3909999999999998E-2</v>
      </c>
      <c r="P1249">
        <v>9.443E-2</v>
      </c>
    </row>
    <row r="1250" spans="1:16">
      <c r="A1250">
        <v>770041</v>
      </c>
      <c r="B1250" t="s">
        <v>1971</v>
      </c>
      <c r="C1250">
        <v>1.66E-2</v>
      </c>
      <c r="D1250">
        <v>2.4150000000000001E-2</v>
      </c>
      <c r="E1250">
        <v>3.0870000000000002E-2</v>
      </c>
      <c r="F1250">
        <v>3.5770000000000003E-2</v>
      </c>
      <c r="G1250">
        <v>4.283E-2</v>
      </c>
      <c r="H1250">
        <v>5.2949999999999997E-2</v>
      </c>
      <c r="I1250">
        <v>6.3170000000000004E-2</v>
      </c>
      <c r="J1250">
        <v>7.349E-2</v>
      </c>
      <c r="K1250" t="s">
        <v>2630</v>
      </c>
      <c r="L1250" t="s">
        <v>285</v>
      </c>
      <c r="M1250" t="s">
        <v>1321</v>
      </c>
      <c r="N1250" t="s">
        <v>741</v>
      </c>
      <c r="O1250">
        <v>8.3909999999999998E-2</v>
      </c>
      <c r="P1250">
        <v>9.443E-2</v>
      </c>
    </row>
    <row r="1251" spans="1:16">
      <c r="A1251">
        <v>770042</v>
      </c>
      <c r="B1251" t="s">
        <v>1972</v>
      </c>
      <c r="C1251">
        <v>1.66E-2</v>
      </c>
      <c r="D1251">
        <v>2.4150000000000001E-2</v>
      </c>
      <c r="E1251">
        <v>3.0870000000000002E-2</v>
      </c>
      <c r="F1251">
        <v>3.5770000000000003E-2</v>
      </c>
      <c r="G1251">
        <v>4.283E-2</v>
      </c>
      <c r="H1251">
        <v>5.2949999999999997E-2</v>
      </c>
      <c r="I1251">
        <v>6.3170000000000004E-2</v>
      </c>
      <c r="J1251">
        <v>7.349E-2</v>
      </c>
      <c r="K1251" t="s">
        <v>2631</v>
      </c>
      <c r="L1251" t="s">
        <v>285</v>
      </c>
      <c r="M1251" t="s">
        <v>1321</v>
      </c>
      <c r="N1251" t="s">
        <v>743</v>
      </c>
      <c r="O1251">
        <v>8.3909999999999998E-2</v>
      </c>
      <c r="P1251">
        <v>9.443E-2</v>
      </c>
    </row>
    <row r="1252" spans="1:16">
      <c r="A1252">
        <v>770043</v>
      </c>
      <c r="B1252" t="s">
        <v>1973</v>
      </c>
      <c r="C1252">
        <v>1.66E-2</v>
      </c>
      <c r="D1252">
        <v>2.4150000000000001E-2</v>
      </c>
      <c r="E1252">
        <v>3.0870000000000002E-2</v>
      </c>
      <c r="F1252">
        <v>3.5770000000000003E-2</v>
      </c>
      <c r="G1252">
        <v>4.283E-2</v>
      </c>
      <c r="H1252">
        <v>5.2949999999999997E-2</v>
      </c>
      <c r="I1252">
        <v>6.3170000000000004E-2</v>
      </c>
      <c r="J1252">
        <v>7.349E-2</v>
      </c>
      <c r="K1252" t="s">
        <v>2632</v>
      </c>
      <c r="L1252" t="s">
        <v>285</v>
      </c>
      <c r="M1252" t="s">
        <v>1321</v>
      </c>
      <c r="N1252" t="s">
        <v>745</v>
      </c>
      <c r="O1252">
        <v>8.3909999999999998E-2</v>
      </c>
      <c r="P1252">
        <v>9.443E-2</v>
      </c>
    </row>
    <row r="1253" spans="1:16">
      <c r="A1253">
        <v>770044</v>
      </c>
      <c r="B1253" t="s">
        <v>1974</v>
      </c>
      <c r="C1253">
        <v>1.66E-2</v>
      </c>
      <c r="D1253">
        <v>2.4150000000000001E-2</v>
      </c>
      <c r="E1253">
        <v>3.0870000000000002E-2</v>
      </c>
      <c r="F1253">
        <v>3.5770000000000003E-2</v>
      </c>
      <c r="G1253">
        <v>4.283E-2</v>
      </c>
      <c r="H1253">
        <v>5.2949999999999997E-2</v>
      </c>
      <c r="I1253">
        <v>6.3170000000000004E-2</v>
      </c>
      <c r="J1253">
        <v>7.349E-2</v>
      </c>
      <c r="K1253" t="s">
        <v>2633</v>
      </c>
      <c r="L1253" t="s">
        <v>285</v>
      </c>
      <c r="M1253" t="s">
        <v>1321</v>
      </c>
      <c r="N1253" t="s">
        <v>747</v>
      </c>
      <c r="O1253">
        <v>8.3909999999999998E-2</v>
      </c>
      <c r="P1253">
        <v>9.443E-2</v>
      </c>
    </row>
    <row r="1254" spans="1:16">
      <c r="A1254">
        <v>770045</v>
      </c>
      <c r="B1254" t="s">
        <v>1975</v>
      </c>
      <c r="C1254">
        <v>1.66E-2</v>
      </c>
      <c r="D1254">
        <v>2.4150000000000001E-2</v>
      </c>
      <c r="E1254">
        <v>3.0870000000000002E-2</v>
      </c>
      <c r="F1254">
        <v>3.5770000000000003E-2</v>
      </c>
      <c r="G1254">
        <v>4.283E-2</v>
      </c>
      <c r="H1254">
        <v>5.2949999999999997E-2</v>
      </c>
      <c r="I1254">
        <v>6.3170000000000004E-2</v>
      </c>
      <c r="J1254">
        <v>7.349E-2</v>
      </c>
      <c r="K1254" t="s">
        <v>2634</v>
      </c>
      <c r="L1254" t="s">
        <v>285</v>
      </c>
      <c r="M1254" t="s">
        <v>1321</v>
      </c>
      <c r="N1254" t="s">
        <v>749</v>
      </c>
      <c r="O1254">
        <v>8.3909999999999998E-2</v>
      </c>
      <c r="P1254">
        <v>9.443E-2</v>
      </c>
    </row>
    <row r="1255" spans="1:16">
      <c r="A1255">
        <v>770046</v>
      </c>
      <c r="B1255" t="s">
        <v>1976</v>
      </c>
      <c r="C1255">
        <v>1.66E-2</v>
      </c>
      <c r="D1255">
        <v>2.4150000000000001E-2</v>
      </c>
      <c r="E1255">
        <v>3.0870000000000002E-2</v>
      </c>
      <c r="F1255">
        <v>3.5770000000000003E-2</v>
      </c>
      <c r="G1255">
        <v>4.283E-2</v>
      </c>
      <c r="H1255">
        <v>5.2949999999999997E-2</v>
      </c>
      <c r="I1255">
        <v>6.3170000000000004E-2</v>
      </c>
      <c r="J1255">
        <v>7.349E-2</v>
      </c>
      <c r="K1255" t="s">
        <v>2635</v>
      </c>
      <c r="L1255" t="s">
        <v>285</v>
      </c>
      <c r="M1255" t="s">
        <v>1321</v>
      </c>
      <c r="N1255" t="s">
        <v>751</v>
      </c>
      <c r="O1255">
        <v>8.3909999999999998E-2</v>
      </c>
      <c r="P1255">
        <v>9.443E-2</v>
      </c>
    </row>
    <row r="1256" spans="1:16">
      <c r="A1256">
        <v>770047</v>
      </c>
      <c r="B1256" t="s">
        <v>1977</v>
      </c>
      <c r="C1256">
        <v>1.66E-2</v>
      </c>
      <c r="D1256">
        <v>2.4150000000000001E-2</v>
      </c>
      <c r="E1256">
        <v>3.0870000000000002E-2</v>
      </c>
      <c r="F1256">
        <v>3.5770000000000003E-2</v>
      </c>
      <c r="G1256">
        <v>4.283E-2</v>
      </c>
      <c r="H1256">
        <v>5.2949999999999997E-2</v>
      </c>
      <c r="I1256">
        <v>6.3170000000000004E-2</v>
      </c>
      <c r="J1256">
        <v>7.349E-2</v>
      </c>
      <c r="K1256" t="s">
        <v>2636</v>
      </c>
      <c r="L1256" t="s">
        <v>285</v>
      </c>
      <c r="M1256" t="s">
        <v>1321</v>
      </c>
      <c r="N1256" t="s">
        <v>753</v>
      </c>
      <c r="O1256">
        <v>8.3909999999999998E-2</v>
      </c>
      <c r="P1256">
        <v>9.443E-2</v>
      </c>
    </row>
    <row r="1257" spans="1:16">
      <c r="A1257">
        <v>770048</v>
      </c>
      <c r="B1257" t="s">
        <v>1978</v>
      </c>
      <c r="C1257">
        <v>1.66E-2</v>
      </c>
      <c r="D1257">
        <v>2.4150000000000001E-2</v>
      </c>
      <c r="E1257">
        <v>3.0870000000000002E-2</v>
      </c>
      <c r="F1257">
        <v>3.5770000000000003E-2</v>
      </c>
      <c r="G1257">
        <v>4.283E-2</v>
      </c>
      <c r="H1257">
        <v>5.2949999999999997E-2</v>
      </c>
      <c r="I1257">
        <v>6.3170000000000004E-2</v>
      </c>
      <c r="J1257">
        <v>7.349E-2</v>
      </c>
      <c r="K1257" t="s">
        <v>2637</v>
      </c>
      <c r="L1257" t="s">
        <v>285</v>
      </c>
      <c r="M1257" t="s">
        <v>1321</v>
      </c>
      <c r="N1257" t="s">
        <v>755</v>
      </c>
      <c r="O1257">
        <v>8.3909999999999998E-2</v>
      </c>
      <c r="P1257">
        <v>9.443E-2</v>
      </c>
    </row>
    <row r="1258" spans="1:16">
      <c r="A1258">
        <v>770049</v>
      </c>
      <c r="B1258" t="s">
        <v>1979</v>
      </c>
      <c r="C1258">
        <v>1.66E-2</v>
      </c>
      <c r="D1258">
        <v>2.4150000000000001E-2</v>
      </c>
      <c r="E1258">
        <v>3.0870000000000002E-2</v>
      </c>
      <c r="F1258">
        <v>3.5770000000000003E-2</v>
      </c>
      <c r="G1258">
        <v>4.283E-2</v>
      </c>
      <c r="H1258">
        <v>5.2949999999999997E-2</v>
      </c>
      <c r="I1258">
        <v>6.3170000000000004E-2</v>
      </c>
      <c r="J1258">
        <v>7.349E-2</v>
      </c>
      <c r="K1258" t="s">
        <v>2638</v>
      </c>
      <c r="L1258" t="s">
        <v>285</v>
      </c>
      <c r="M1258" t="s">
        <v>1321</v>
      </c>
      <c r="N1258" t="s">
        <v>757</v>
      </c>
      <c r="O1258">
        <v>8.3909999999999998E-2</v>
      </c>
      <c r="P1258">
        <v>9.443E-2</v>
      </c>
    </row>
    <row r="1259" spans="1:16">
      <c r="A1259">
        <v>770050</v>
      </c>
      <c r="B1259" t="s">
        <v>1980</v>
      </c>
      <c r="C1259">
        <v>1.66E-2</v>
      </c>
      <c r="D1259">
        <v>2.4150000000000001E-2</v>
      </c>
      <c r="E1259">
        <v>3.0870000000000002E-2</v>
      </c>
      <c r="F1259">
        <v>3.5770000000000003E-2</v>
      </c>
      <c r="G1259">
        <v>4.283E-2</v>
      </c>
      <c r="H1259">
        <v>5.2949999999999997E-2</v>
      </c>
      <c r="I1259">
        <v>6.3170000000000004E-2</v>
      </c>
      <c r="J1259">
        <v>7.349E-2</v>
      </c>
      <c r="K1259" t="s">
        <v>2639</v>
      </c>
      <c r="L1259" t="s">
        <v>285</v>
      </c>
      <c r="M1259" t="s">
        <v>1321</v>
      </c>
      <c r="N1259" t="s">
        <v>759</v>
      </c>
      <c r="O1259">
        <v>8.3909999999999998E-2</v>
      </c>
      <c r="P1259">
        <v>9.443E-2</v>
      </c>
    </row>
    <row r="1260" spans="1:16">
      <c r="A1260">
        <v>770051</v>
      </c>
      <c r="B1260" t="s">
        <v>1981</v>
      </c>
      <c r="C1260">
        <v>1.66E-2</v>
      </c>
      <c r="D1260">
        <v>2.4150000000000001E-2</v>
      </c>
      <c r="E1260">
        <v>3.0870000000000002E-2</v>
      </c>
      <c r="F1260">
        <v>3.5770000000000003E-2</v>
      </c>
      <c r="G1260">
        <v>4.283E-2</v>
      </c>
      <c r="H1260">
        <v>5.2949999999999997E-2</v>
      </c>
      <c r="I1260">
        <v>6.3170000000000004E-2</v>
      </c>
      <c r="J1260">
        <v>7.349E-2</v>
      </c>
      <c r="K1260" t="s">
        <v>2640</v>
      </c>
      <c r="L1260" t="s">
        <v>285</v>
      </c>
      <c r="M1260" t="s">
        <v>1321</v>
      </c>
      <c r="N1260" t="s">
        <v>761</v>
      </c>
      <c r="O1260">
        <v>8.3909999999999998E-2</v>
      </c>
      <c r="P1260">
        <v>9.443E-2</v>
      </c>
    </row>
    <row r="1261" spans="1:16">
      <c r="A1261">
        <v>770052</v>
      </c>
      <c r="B1261" t="s">
        <v>1982</v>
      </c>
      <c r="C1261">
        <v>1.66E-2</v>
      </c>
      <c r="D1261">
        <v>2.4150000000000001E-2</v>
      </c>
      <c r="E1261">
        <v>3.0870000000000002E-2</v>
      </c>
      <c r="F1261">
        <v>3.5770000000000003E-2</v>
      </c>
      <c r="G1261">
        <v>4.283E-2</v>
      </c>
      <c r="H1261">
        <v>5.2949999999999997E-2</v>
      </c>
      <c r="I1261">
        <v>6.3170000000000004E-2</v>
      </c>
      <c r="J1261">
        <v>7.349E-2</v>
      </c>
      <c r="K1261" t="s">
        <v>2641</v>
      </c>
      <c r="L1261" t="s">
        <v>285</v>
      </c>
      <c r="M1261" t="s">
        <v>1321</v>
      </c>
      <c r="N1261" t="s">
        <v>763</v>
      </c>
      <c r="O1261">
        <v>8.3909999999999998E-2</v>
      </c>
      <c r="P1261">
        <v>9.443E-2</v>
      </c>
    </row>
    <row r="1262" spans="1:16">
      <c r="A1262">
        <v>770053</v>
      </c>
      <c r="B1262" t="s">
        <v>1983</v>
      </c>
      <c r="C1262">
        <v>1.66E-2</v>
      </c>
      <c r="D1262">
        <v>2.4150000000000001E-2</v>
      </c>
      <c r="E1262">
        <v>3.0870000000000002E-2</v>
      </c>
      <c r="F1262">
        <v>3.5770000000000003E-2</v>
      </c>
      <c r="G1262">
        <v>4.283E-2</v>
      </c>
      <c r="H1262">
        <v>5.2949999999999997E-2</v>
      </c>
      <c r="I1262">
        <v>6.3170000000000004E-2</v>
      </c>
      <c r="J1262">
        <v>7.349E-2</v>
      </c>
      <c r="K1262" t="s">
        <v>2642</v>
      </c>
      <c r="L1262" t="s">
        <v>285</v>
      </c>
      <c r="M1262" t="s">
        <v>1321</v>
      </c>
      <c r="N1262" t="s">
        <v>765</v>
      </c>
      <c r="O1262">
        <v>8.3909999999999998E-2</v>
      </c>
      <c r="P1262">
        <v>9.443E-2</v>
      </c>
    </row>
    <row r="1263" spans="1:16">
      <c r="A1263">
        <v>770054</v>
      </c>
      <c r="B1263" t="s">
        <v>1984</v>
      </c>
      <c r="C1263">
        <v>1.66E-2</v>
      </c>
      <c r="D1263">
        <v>2.4150000000000001E-2</v>
      </c>
      <c r="E1263">
        <v>3.0870000000000002E-2</v>
      </c>
      <c r="F1263">
        <v>3.5770000000000003E-2</v>
      </c>
      <c r="G1263">
        <v>4.283E-2</v>
      </c>
      <c r="H1263">
        <v>5.2949999999999997E-2</v>
      </c>
      <c r="I1263">
        <v>6.3170000000000004E-2</v>
      </c>
      <c r="J1263">
        <v>7.349E-2</v>
      </c>
      <c r="K1263" t="s">
        <v>2643</v>
      </c>
      <c r="L1263" t="s">
        <v>285</v>
      </c>
      <c r="M1263" t="s">
        <v>1321</v>
      </c>
      <c r="N1263" t="s">
        <v>767</v>
      </c>
      <c r="O1263">
        <v>8.3909999999999998E-2</v>
      </c>
      <c r="P1263">
        <v>9.443E-2</v>
      </c>
    </row>
    <row r="1264" spans="1:16">
      <c r="A1264">
        <v>770055</v>
      </c>
      <c r="B1264" t="s">
        <v>1985</v>
      </c>
      <c r="C1264">
        <v>1.66E-2</v>
      </c>
      <c r="D1264">
        <v>2.4150000000000001E-2</v>
      </c>
      <c r="E1264">
        <v>3.0870000000000002E-2</v>
      </c>
      <c r="F1264">
        <v>3.5770000000000003E-2</v>
      </c>
      <c r="G1264">
        <v>4.283E-2</v>
      </c>
      <c r="H1264">
        <v>5.2949999999999997E-2</v>
      </c>
      <c r="I1264">
        <v>6.3170000000000004E-2</v>
      </c>
      <c r="J1264">
        <v>7.349E-2</v>
      </c>
      <c r="K1264" t="s">
        <v>2644</v>
      </c>
      <c r="L1264" t="s">
        <v>285</v>
      </c>
      <c r="M1264" t="s">
        <v>1321</v>
      </c>
      <c r="N1264" t="s">
        <v>769</v>
      </c>
      <c r="O1264">
        <v>8.3909999999999998E-2</v>
      </c>
      <c r="P1264">
        <v>9.443E-2</v>
      </c>
    </row>
    <row r="1265" spans="1:16">
      <c r="A1265">
        <v>770056</v>
      </c>
      <c r="B1265" t="s">
        <v>1986</v>
      </c>
      <c r="C1265">
        <v>1.66E-2</v>
      </c>
      <c r="D1265">
        <v>2.4150000000000001E-2</v>
      </c>
      <c r="E1265">
        <v>3.0870000000000002E-2</v>
      </c>
      <c r="F1265">
        <v>3.5770000000000003E-2</v>
      </c>
      <c r="G1265">
        <v>4.283E-2</v>
      </c>
      <c r="H1265">
        <v>5.2949999999999997E-2</v>
      </c>
      <c r="I1265">
        <v>6.3170000000000004E-2</v>
      </c>
      <c r="J1265">
        <v>7.349E-2</v>
      </c>
      <c r="K1265" t="s">
        <v>2645</v>
      </c>
      <c r="L1265" t="s">
        <v>285</v>
      </c>
      <c r="M1265" t="s">
        <v>1321</v>
      </c>
      <c r="N1265" t="s">
        <v>771</v>
      </c>
      <c r="O1265">
        <v>8.3909999999999998E-2</v>
      </c>
      <c r="P1265">
        <v>9.443E-2</v>
      </c>
    </row>
    <row r="1266" spans="1:16">
      <c r="A1266">
        <v>770057</v>
      </c>
      <c r="B1266" t="s">
        <v>1987</v>
      </c>
      <c r="C1266">
        <v>1.66E-2</v>
      </c>
      <c r="D1266">
        <v>2.4150000000000001E-2</v>
      </c>
      <c r="E1266">
        <v>3.0870000000000002E-2</v>
      </c>
      <c r="F1266">
        <v>3.5770000000000003E-2</v>
      </c>
      <c r="G1266">
        <v>4.283E-2</v>
      </c>
      <c r="H1266">
        <v>5.2949999999999997E-2</v>
      </c>
      <c r="I1266">
        <v>6.3170000000000004E-2</v>
      </c>
      <c r="J1266">
        <v>7.349E-2</v>
      </c>
      <c r="K1266" t="s">
        <v>2646</v>
      </c>
      <c r="L1266" t="s">
        <v>285</v>
      </c>
      <c r="M1266" t="s">
        <v>1321</v>
      </c>
      <c r="N1266" t="s">
        <v>773</v>
      </c>
      <c r="O1266">
        <v>8.3909999999999998E-2</v>
      </c>
      <c r="P1266">
        <v>9.443E-2</v>
      </c>
    </row>
    <row r="1267" spans="1:16">
      <c r="A1267">
        <v>770058</v>
      </c>
      <c r="B1267" t="s">
        <v>1988</v>
      </c>
      <c r="C1267">
        <v>1.66E-2</v>
      </c>
      <c r="D1267">
        <v>2.4150000000000001E-2</v>
      </c>
      <c r="E1267">
        <v>3.0870000000000002E-2</v>
      </c>
      <c r="F1267">
        <v>3.5770000000000003E-2</v>
      </c>
      <c r="G1267">
        <v>4.283E-2</v>
      </c>
      <c r="H1267">
        <v>5.2949999999999997E-2</v>
      </c>
      <c r="I1267">
        <v>6.3170000000000004E-2</v>
      </c>
      <c r="J1267">
        <v>7.349E-2</v>
      </c>
      <c r="K1267" t="s">
        <v>2647</v>
      </c>
      <c r="L1267" t="s">
        <v>285</v>
      </c>
      <c r="M1267" t="s">
        <v>1321</v>
      </c>
      <c r="N1267" t="s">
        <v>775</v>
      </c>
      <c r="O1267">
        <v>8.3909999999999998E-2</v>
      </c>
      <c r="P1267">
        <v>9.443E-2</v>
      </c>
    </row>
    <row r="1268" spans="1:16">
      <c r="A1268">
        <v>770059</v>
      </c>
      <c r="B1268" t="s">
        <v>1989</v>
      </c>
      <c r="C1268">
        <v>1.66E-2</v>
      </c>
      <c r="D1268">
        <v>2.4150000000000001E-2</v>
      </c>
      <c r="E1268">
        <v>3.0870000000000002E-2</v>
      </c>
      <c r="F1268">
        <v>3.5770000000000003E-2</v>
      </c>
      <c r="G1268">
        <v>4.283E-2</v>
      </c>
      <c r="H1268">
        <v>5.2949999999999997E-2</v>
      </c>
      <c r="I1268">
        <v>6.3170000000000004E-2</v>
      </c>
      <c r="J1268">
        <v>7.349E-2</v>
      </c>
      <c r="K1268" t="s">
        <v>2648</v>
      </c>
      <c r="L1268" t="s">
        <v>285</v>
      </c>
      <c r="M1268" t="s">
        <v>1321</v>
      </c>
      <c r="N1268" t="s">
        <v>777</v>
      </c>
      <c r="O1268">
        <v>8.3909999999999998E-2</v>
      </c>
      <c r="P1268">
        <v>9.443E-2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16"/>
  <sheetViews>
    <sheetView tabSelected="1" topLeftCell="A197" zoomScale="80" zoomScaleNormal="80" workbookViewId="0">
      <selection activeCell="C305" sqref="C305"/>
    </sheetView>
  </sheetViews>
  <sheetFormatPr defaultColWidth="8.78515625" defaultRowHeight="14.5"/>
  <cols>
    <col min="1" max="1" width="19.28515625" style="160" customWidth="1"/>
    <col min="2" max="2" width="20.5703125" style="160" customWidth="1"/>
    <col min="3" max="3" width="65.2109375" style="160" customWidth="1"/>
    <col min="4" max="4" width="20" style="160" customWidth="1"/>
    <col min="5" max="5" width="12.28515625" style="160" customWidth="1"/>
    <col min="6" max="6" width="13.5" style="160" customWidth="1"/>
    <col min="7" max="7" width="11.5703125" style="160" customWidth="1"/>
    <col min="8" max="8" width="12.42578125" style="160" customWidth="1"/>
    <col min="9" max="9" width="11.42578125" style="160" customWidth="1"/>
    <col min="10" max="10" width="20.78515625" style="160" bestFit="1" customWidth="1"/>
    <col min="11" max="15" width="12.0703125" style="160" customWidth="1"/>
    <col min="16" max="16" width="20.0703125" style="160" bestFit="1" customWidth="1"/>
    <col min="17" max="17" width="20" customWidth="1"/>
  </cols>
  <sheetData>
    <row r="1" spans="1:17">
      <c r="A1" s="178" t="s">
        <v>2714</v>
      </c>
      <c r="B1" s="170"/>
      <c r="C1" t="s">
        <v>2715</v>
      </c>
    </row>
    <row r="3" spans="1:17" ht="34.5" customHeight="1">
      <c r="A3" s="170" t="s">
        <v>2717</v>
      </c>
      <c r="B3" s="171" t="s">
        <v>2689</v>
      </c>
      <c r="C3" s="170" t="s">
        <v>2704</v>
      </c>
      <c r="D3" s="170" t="s">
        <v>2690</v>
      </c>
      <c r="E3" s="171" t="s">
        <v>2698</v>
      </c>
      <c r="F3" s="171" t="s">
        <v>2697</v>
      </c>
      <c r="G3" s="171" t="s">
        <v>2696</v>
      </c>
      <c r="H3" s="171" t="s">
        <v>2695</v>
      </c>
      <c r="I3" s="171" t="s">
        <v>2694</v>
      </c>
      <c r="J3" s="171" t="s">
        <v>2691</v>
      </c>
      <c r="K3" s="171" t="s">
        <v>2699</v>
      </c>
      <c r="L3" s="171" t="s">
        <v>2700</v>
      </c>
      <c r="M3" s="171" t="s">
        <v>2701</v>
      </c>
      <c r="N3" s="171" t="s">
        <v>2702</v>
      </c>
      <c r="O3" s="171" t="s">
        <v>2703</v>
      </c>
      <c r="P3" s="171" t="s">
        <v>2692</v>
      </c>
      <c r="Q3" s="171" t="s">
        <v>2693</v>
      </c>
    </row>
    <row r="4" spans="1:17" ht="13.5">
      <c r="A4" t="s">
        <v>313</v>
      </c>
      <c r="B4">
        <v>2</v>
      </c>
      <c r="C4" t="s">
        <v>2708</v>
      </c>
      <c r="D4" t="s">
        <v>78</v>
      </c>
      <c r="E4" s="173">
        <v>0</v>
      </c>
      <c r="F4" s="173">
        <v>0</v>
      </c>
      <c r="G4" s="173">
        <v>0</v>
      </c>
      <c r="H4" s="173">
        <v>0</v>
      </c>
      <c r="I4" s="173">
        <v>0</v>
      </c>
      <c r="J4" s="174">
        <v>0</v>
      </c>
      <c r="K4" s="173">
        <v>1.7352643750203602</v>
      </c>
      <c r="L4" s="173">
        <v>3.3304412914308617</v>
      </c>
      <c r="M4" s="173">
        <v>0.17106773737922573</v>
      </c>
      <c r="N4" s="173">
        <v>0.1702015793111834</v>
      </c>
      <c r="O4" s="173">
        <v>0.16996561525307738</v>
      </c>
      <c r="P4" s="174">
        <v>5.5769405983947085</v>
      </c>
      <c r="Q4" s="174">
        <v>5.5769405983947085</v>
      </c>
    </row>
    <row r="5" spans="1:17" ht="13.5">
      <c r="A5" t="s">
        <v>293</v>
      </c>
      <c r="B5">
        <v>28</v>
      </c>
      <c r="C5" t="s">
        <v>2707</v>
      </c>
      <c r="D5" t="s">
        <v>78</v>
      </c>
      <c r="E5" s="173">
        <v>0.67290994708407004</v>
      </c>
      <c r="F5" s="173">
        <v>4.1625819515756328</v>
      </c>
      <c r="G5" s="173">
        <v>8.4556375636769623</v>
      </c>
      <c r="H5" s="173">
        <v>0.29157185601528918</v>
      </c>
      <c r="I5" s="173">
        <v>0.21224512261670742</v>
      </c>
      <c r="J5" s="174">
        <v>13.794946440968662</v>
      </c>
      <c r="K5" s="173">
        <v>0.78152749328946003</v>
      </c>
      <c r="L5" s="173">
        <v>2.7563656036965418</v>
      </c>
      <c r="M5" s="173">
        <v>2.6582183868569511</v>
      </c>
      <c r="N5" s="173">
        <v>0.77880092847521054</v>
      </c>
      <c r="O5" s="173">
        <v>0.18157887125121727</v>
      </c>
      <c r="P5" s="174">
        <v>7.1564912835693812</v>
      </c>
      <c r="Q5" s="174">
        <v>20.951437724538046</v>
      </c>
    </row>
    <row r="6" spans="1:17" ht="13.5">
      <c r="A6" t="s">
        <v>325</v>
      </c>
      <c r="B6">
        <v>4</v>
      </c>
      <c r="C6" t="s">
        <v>2709</v>
      </c>
      <c r="D6" t="s">
        <v>2705</v>
      </c>
      <c r="E6" s="173">
        <v>0.91280118390075016</v>
      </c>
      <c r="F6" s="173">
        <v>1.8186223273284108</v>
      </c>
      <c r="G6" s="173">
        <v>2.6835981171376799</v>
      </c>
      <c r="H6" s="173">
        <v>0.80593385433469933</v>
      </c>
      <c r="I6" s="173">
        <v>0</v>
      </c>
      <c r="J6" s="174">
        <v>6.2209554827015401</v>
      </c>
      <c r="K6" s="173">
        <v>7.6895617969560001E-2</v>
      </c>
      <c r="L6" s="173">
        <v>7.6556614807313197E-2</v>
      </c>
      <c r="M6" s="173">
        <v>7.6058659555037308E-2</v>
      </c>
      <c r="N6" s="173">
        <v>7.6003916779397301E-2</v>
      </c>
      <c r="O6" s="173">
        <v>7.6146307209622746E-2</v>
      </c>
      <c r="P6" s="174">
        <v>0.38166111632093053</v>
      </c>
      <c r="Q6" s="174">
        <v>6.602616599022471</v>
      </c>
    </row>
    <row r="7" spans="1:17" ht="13.5">
      <c r="A7" t="s">
        <v>479</v>
      </c>
      <c r="B7">
        <v>2</v>
      </c>
      <c r="C7" t="s">
        <v>2709</v>
      </c>
      <c r="D7" t="s">
        <v>2706</v>
      </c>
      <c r="E7" s="173">
        <v>0.35899085102946005</v>
      </c>
      <c r="F7" s="173">
        <v>0</v>
      </c>
      <c r="G7" s="173">
        <v>0</v>
      </c>
      <c r="H7" s="173">
        <v>0</v>
      </c>
      <c r="I7" s="173">
        <v>0</v>
      </c>
      <c r="J7" s="174">
        <v>0.35899085102946005</v>
      </c>
      <c r="K7" s="173">
        <v>2.3816563805220004E-2</v>
      </c>
      <c r="L7" s="173">
        <v>2.3711567832448998E-2</v>
      </c>
      <c r="M7" s="173">
        <v>2.3557327940538646E-2</v>
      </c>
      <c r="N7" s="173">
        <v>2.3447337179727388E-2</v>
      </c>
      <c r="O7" s="173">
        <v>2.3398797904100637E-2</v>
      </c>
      <c r="P7" s="174">
        <v>0.11793159466203566</v>
      </c>
      <c r="Q7" s="174">
        <v>0.47692244569149567</v>
      </c>
    </row>
    <row r="8" spans="1:17" ht="13.5">
      <c r="A8" t="s">
        <v>482</v>
      </c>
      <c r="B8">
        <v>25</v>
      </c>
      <c r="C8" t="s">
        <v>2713</v>
      </c>
      <c r="D8" t="s">
        <v>2706</v>
      </c>
      <c r="E8" s="173">
        <v>1.26369081069558</v>
      </c>
      <c r="F8" s="173">
        <v>2.8890441592342433</v>
      </c>
      <c r="G8" s="173">
        <v>0.82576118498111273</v>
      </c>
      <c r="H8" s="173">
        <v>10.260039976758675</v>
      </c>
      <c r="I8" s="173">
        <v>28.329903324846594</v>
      </c>
      <c r="J8" s="174">
        <v>43.568439456516209</v>
      </c>
      <c r="K8" s="173">
        <v>7.3281220098900014E-3</v>
      </c>
      <c r="L8" s="173">
        <v>4.0803274552018293E-2</v>
      </c>
      <c r="M8" s="173">
        <v>6.6578771900008757E-2</v>
      </c>
      <c r="N8" s="173">
        <v>9.1215483268746358E-2</v>
      </c>
      <c r="O8" s="173">
        <v>0.50747309628329906</v>
      </c>
      <c r="P8" s="174">
        <v>0.71339874801396241</v>
      </c>
      <c r="Q8" s="174">
        <v>44.281838204530168</v>
      </c>
    </row>
    <row r="9" spans="1:17" ht="13.5">
      <c r="A9" t="s">
        <v>373</v>
      </c>
      <c r="B9">
        <v>104</v>
      </c>
      <c r="C9" t="s">
        <v>2711</v>
      </c>
      <c r="D9" t="s">
        <v>2706</v>
      </c>
      <c r="E9" s="173">
        <v>10.263429130221869</v>
      </c>
      <c r="F9" s="173">
        <v>11.531735813024605</v>
      </c>
      <c r="G9" s="173">
        <v>20.467035663179157</v>
      </c>
      <c r="H9" s="173">
        <v>33.009180141311269</v>
      </c>
      <c r="I9" s="173">
        <v>28.002005552401673</v>
      </c>
      <c r="J9" s="174">
        <v>103.27338630013858</v>
      </c>
      <c r="K9" s="173">
        <v>9.5190880517610016E-2</v>
      </c>
      <c r="L9" s="173">
        <v>0.29278201149318728</v>
      </c>
      <c r="M9" s="173">
        <v>0.57934252577168643</v>
      </c>
      <c r="N9" s="173">
        <v>0.95038076867801957</v>
      </c>
      <c r="O9" s="173">
        <v>1.4621292606081173</v>
      </c>
      <c r="P9" s="174">
        <v>3.3798254470686206</v>
      </c>
      <c r="Q9" s="174">
        <v>106.65321174720719</v>
      </c>
    </row>
    <row r="10" spans="1:17" ht="13.5">
      <c r="A10" t="s">
        <v>331</v>
      </c>
      <c r="B10">
        <v>136</v>
      </c>
      <c r="C10" t="s">
        <v>2710</v>
      </c>
      <c r="D10" t="s">
        <v>2706</v>
      </c>
      <c r="E10" s="173">
        <v>2.1699434330065204</v>
      </c>
      <c r="F10" s="173">
        <v>28.335184370606335</v>
      </c>
      <c r="G10" s="173">
        <v>104.86201341903273</v>
      </c>
      <c r="H10" s="173">
        <v>107.22860810028911</v>
      </c>
      <c r="I10" s="173">
        <v>33.29743690652041</v>
      </c>
      <c r="J10" s="174">
        <v>275.89318622945513</v>
      </c>
      <c r="K10" s="173">
        <v>0</v>
      </c>
      <c r="L10" s="173">
        <v>0.45300641850113227</v>
      </c>
      <c r="M10" s="173">
        <v>2.445175296119829</v>
      </c>
      <c r="N10" s="173">
        <v>5.5730715624953682</v>
      </c>
      <c r="O10" s="173">
        <v>7.7574948758765414</v>
      </c>
      <c r="P10" s="174">
        <v>16.228748152992871</v>
      </c>
      <c r="Q10" s="174">
        <v>292.12193438244799</v>
      </c>
    </row>
    <row r="11" spans="1:17" ht="13.5">
      <c r="A11" t="s">
        <v>477</v>
      </c>
      <c r="B11">
        <v>1</v>
      </c>
      <c r="C11" t="s">
        <v>2712</v>
      </c>
      <c r="D11" t="s">
        <v>2706</v>
      </c>
      <c r="E11" s="173">
        <v>0</v>
      </c>
      <c r="F11" s="173">
        <v>0</v>
      </c>
      <c r="G11" s="173">
        <v>0.30884296188656218</v>
      </c>
      <c r="H11" s="173">
        <v>3.4008776182241953</v>
      </c>
      <c r="I11" s="173">
        <v>2.4754277047397548</v>
      </c>
      <c r="J11" s="174">
        <v>6.1851482848505128</v>
      </c>
      <c r="K11" s="173">
        <v>0</v>
      </c>
      <c r="L11" s="173">
        <v>0</v>
      </c>
      <c r="M11" s="173">
        <v>0</v>
      </c>
      <c r="N11" s="173">
        <v>0</v>
      </c>
      <c r="O11" s="173">
        <v>0.12018050868752968</v>
      </c>
      <c r="P11" s="174">
        <v>0.12018050868752968</v>
      </c>
      <c r="Q11" s="174">
        <v>6.3053287935380418</v>
      </c>
    </row>
    <row r="12" spans="1:17">
      <c r="B12" s="172">
        <v>302</v>
      </c>
      <c r="E12" s="175"/>
      <c r="F12" s="175"/>
      <c r="G12" s="175"/>
      <c r="H12" s="175"/>
      <c r="I12" s="175"/>
      <c r="J12" s="176">
        <v>449.29505304566015</v>
      </c>
      <c r="K12" s="177"/>
      <c r="L12" s="177"/>
      <c r="M12" s="177"/>
      <c r="N12" s="177"/>
      <c r="O12" s="177"/>
      <c r="P12" s="176">
        <v>33.675177449710041</v>
      </c>
      <c r="Q12" s="176">
        <v>482.97023049537012</v>
      </c>
    </row>
    <row r="14" spans="1:17" ht="33.75" customHeight="1">
      <c r="A14" s="170" t="s">
        <v>2717</v>
      </c>
      <c r="B14" s="170" t="s">
        <v>2716</v>
      </c>
      <c r="C14" s="170" t="s">
        <v>87</v>
      </c>
      <c r="D14" s="170" t="s">
        <v>88</v>
      </c>
      <c r="E14" s="170" t="s">
        <v>91</v>
      </c>
      <c r="F14" s="170" t="s">
        <v>92</v>
      </c>
      <c r="G14" s="170" t="s">
        <v>93</v>
      </c>
      <c r="H14" s="170" t="s">
        <v>94</v>
      </c>
      <c r="I14" s="170" t="s">
        <v>95</v>
      </c>
      <c r="J14" s="170" t="s">
        <v>2686</v>
      </c>
      <c r="K14" s="170" t="s">
        <v>102</v>
      </c>
      <c r="L14" s="170" t="s">
        <v>103</v>
      </c>
      <c r="M14" s="170" t="s">
        <v>104</v>
      </c>
      <c r="N14" s="170" t="s">
        <v>105</v>
      </c>
      <c r="O14" s="170" t="s">
        <v>106</v>
      </c>
      <c r="P14" s="170" t="s">
        <v>2687</v>
      </c>
      <c r="Q14" s="170" t="s">
        <v>2688</v>
      </c>
    </row>
    <row r="15" spans="1:17" ht="13.5">
      <c r="A15" t="s">
        <v>313</v>
      </c>
      <c r="B15" t="s">
        <v>2847</v>
      </c>
      <c r="C15" t="s">
        <v>314</v>
      </c>
      <c r="D15" t="s">
        <v>78</v>
      </c>
      <c r="E15" s="179">
        <v>0</v>
      </c>
      <c r="F15" s="179">
        <v>0</v>
      </c>
      <c r="G15" s="179">
        <v>0</v>
      </c>
      <c r="H15" s="179">
        <v>0</v>
      </c>
      <c r="I15" s="179">
        <v>0</v>
      </c>
      <c r="J15" s="174">
        <v>0</v>
      </c>
      <c r="K15" s="179">
        <v>0.17312959400448003</v>
      </c>
      <c r="L15" s="179">
        <v>0.17238968247658359</v>
      </c>
      <c r="M15" s="179">
        <v>0.17106773737922573</v>
      </c>
      <c r="N15" s="179">
        <v>0.1702015793111834</v>
      </c>
      <c r="O15" s="179">
        <v>0.16996561525307738</v>
      </c>
      <c r="P15" s="174">
        <v>0.85675420842455019</v>
      </c>
      <c r="Q15" s="174">
        <v>0.85675420842455019</v>
      </c>
    </row>
    <row r="16" spans="1:17" ht="13.5">
      <c r="A16" t="s">
        <v>313</v>
      </c>
      <c r="B16" t="s">
        <v>2903</v>
      </c>
      <c r="C16" t="s">
        <v>324</v>
      </c>
      <c r="D16" t="s">
        <v>78</v>
      </c>
      <c r="E16" s="179">
        <v>0</v>
      </c>
      <c r="F16" s="179">
        <v>0</v>
      </c>
      <c r="G16" s="179">
        <v>0</v>
      </c>
      <c r="H16" s="179">
        <v>0</v>
      </c>
      <c r="I16" s="179">
        <v>0</v>
      </c>
      <c r="J16" s="174">
        <v>0</v>
      </c>
      <c r="K16" s="179">
        <v>1.5621347810158801</v>
      </c>
      <c r="L16" s="179">
        <v>3.1580516089542785</v>
      </c>
      <c r="M16" s="179">
        <v>0</v>
      </c>
      <c r="N16" s="179">
        <v>0</v>
      </c>
      <c r="O16" s="179">
        <v>0</v>
      </c>
      <c r="P16" s="174">
        <v>4.7201863899701584</v>
      </c>
      <c r="Q16" s="174">
        <v>4.7201863899701584</v>
      </c>
    </row>
    <row r="17" spans="1:17" ht="13.5">
      <c r="A17" t="s">
        <v>293</v>
      </c>
      <c r="B17" t="s">
        <v>2851</v>
      </c>
      <c r="C17" t="s">
        <v>294</v>
      </c>
      <c r="D17" t="s">
        <v>78</v>
      </c>
      <c r="E17" s="179">
        <v>0.10168121168247</v>
      </c>
      <c r="F17" s="179">
        <v>0.91547662605434144</v>
      </c>
      <c r="G17" s="179">
        <v>0</v>
      </c>
      <c r="H17" s="179">
        <v>0</v>
      </c>
      <c r="I17" s="179">
        <v>0</v>
      </c>
      <c r="J17" s="174">
        <v>1.0171578377368113</v>
      </c>
      <c r="K17" s="179">
        <v>0</v>
      </c>
      <c r="L17" s="179">
        <v>3.9222410621576002E-3</v>
      </c>
      <c r="M17" s="179">
        <v>7.7842229226477364E-3</v>
      </c>
      <c r="N17" s="179">
        <v>7.7448612659562124E-3</v>
      </c>
      <c r="O17" s="179">
        <v>7.7340858714613154E-3</v>
      </c>
      <c r="P17" s="174">
        <v>2.7185411122222863E-2</v>
      </c>
      <c r="Q17" s="174">
        <v>1.0443432488590343</v>
      </c>
    </row>
    <row r="18" spans="1:17" ht="13.5">
      <c r="A18" t="s">
        <v>293</v>
      </c>
      <c r="B18" t="s">
        <v>2906</v>
      </c>
      <c r="C18" t="s">
        <v>295</v>
      </c>
      <c r="D18" t="s">
        <v>78</v>
      </c>
      <c r="E18" s="179">
        <v>0.14954996645292001</v>
      </c>
      <c r="F18" s="179">
        <v>1.3464572889808131</v>
      </c>
      <c r="G18" s="179">
        <v>0</v>
      </c>
      <c r="H18" s="179">
        <v>0</v>
      </c>
      <c r="I18" s="179">
        <v>0</v>
      </c>
      <c r="J18" s="174">
        <v>1.4960072554337329</v>
      </c>
      <c r="K18" s="179">
        <v>0</v>
      </c>
      <c r="L18" s="179">
        <v>8.025961469783599E-3</v>
      </c>
      <c r="M18" s="179">
        <v>1.5928891208066492E-2</v>
      </c>
      <c r="N18" s="179">
        <v>1.5848203064785852E-2</v>
      </c>
      <c r="O18" s="179">
        <v>1.5826271825130453E-2</v>
      </c>
      <c r="P18" s="174">
        <v>5.5629327567766396E-2</v>
      </c>
      <c r="Q18" s="174">
        <v>1.5516365830014995</v>
      </c>
    </row>
    <row r="19" spans="1:17" ht="13.5">
      <c r="A19" t="s">
        <v>293</v>
      </c>
      <c r="B19" t="s">
        <v>2907</v>
      </c>
      <c r="C19" t="s">
        <v>296</v>
      </c>
      <c r="D19" t="s">
        <v>78</v>
      </c>
      <c r="E19" s="179">
        <v>0</v>
      </c>
      <c r="F19" s="179">
        <v>0</v>
      </c>
      <c r="G19" s="179">
        <v>0</v>
      </c>
      <c r="H19" s="179">
        <v>0</v>
      </c>
      <c r="I19" s="179">
        <v>0</v>
      </c>
      <c r="J19" s="174">
        <v>0</v>
      </c>
      <c r="K19" s="179">
        <v>0.34847884841394006</v>
      </c>
      <c r="L19" s="179">
        <v>0.34698948711949057</v>
      </c>
      <c r="M19" s="179">
        <v>0</v>
      </c>
      <c r="N19" s="179">
        <v>0</v>
      </c>
      <c r="O19" s="179">
        <v>0</v>
      </c>
      <c r="P19" s="174">
        <v>0.69546833553343057</v>
      </c>
      <c r="Q19" s="174">
        <v>0.69546833553343057</v>
      </c>
    </row>
    <row r="20" spans="1:17" ht="13.5">
      <c r="A20" t="s">
        <v>293</v>
      </c>
      <c r="B20" t="s">
        <v>2848</v>
      </c>
      <c r="C20" t="s">
        <v>297</v>
      </c>
      <c r="D20" t="s">
        <v>78</v>
      </c>
      <c r="E20" s="179">
        <v>2.7664862771670001E-2</v>
      </c>
      <c r="F20" s="179">
        <v>0.30442809063391757</v>
      </c>
      <c r="G20" s="179">
        <v>0.22170744489890507</v>
      </c>
      <c r="H20" s="179">
        <v>0</v>
      </c>
      <c r="I20" s="179">
        <v>0</v>
      </c>
      <c r="J20" s="174">
        <v>0.55380039830449268</v>
      </c>
      <c r="K20" s="179">
        <v>0</v>
      </c>
      <c r="L20" s="179">
        <v>0</v>
      </c>
      <c r="M20" s="179">
        <v>4.2856291238489008E-3</v>
      </c>
      <c r="N20" s="179">
        <v>8.5278537739067843E-3</v>
      </c>
      <c r="O20" s="179">
        <v>8.5160159675336973E-3</v>
      </c>
      <c r="P20" s="174">
        <v>2.1329498865289381E-2</v>
      </c>
      <c r="Q20" s="174">
        <v>0.57512989716978202</v>
      </c>
    </row>
    <row r="21" spans="1:17" ht="13.5">
      <c r="A21" t="s">
        <v>293</v>
      </c>
      <c r="B21" t="s">
        <v>2905</v>
      </c>
      <c r="C21" t="s">
        <v>298</v>
      </c>
      <c r="D21" t="s">
        <v>78</v>
      </c>
      <c r="E21" s="179">
        <v>0</v>
      </c>
      <c r="F21" s="179">
        <v>0</v>
      </c>
      <c r="G21" s="179">
        <v>0</v>
      </c>
      <c r="H21" s="179">
        <v>0</v>
      </c>
      <c r="I21" s="179">
        <v>0</v>
      </c>
      <c r="J21" s="174">
        <v>0</v>
      </c>
      <c r="K21" s="179">
        <v>0</v>
      </c>
      <c r="L21" s="179">
        <v>6.0771212073767997E-2</v>
      </c>
      <c r="M21" s="179">
        <v>6.0305198629109331E-2</v>
      </c>
      <c r="N21" s="179">
        <v>0</v>
      </c>
      <c r="O21" s="179">
        <v>0</v>
      </c>
      <c r="P21" s="174">
        <v>0.12107641070287732</v>
      </c>
      <c r="Q21" s="174">
        <v>0.12107641070287732</v>
      </c>
    </row>
    <row r="22" spans="1:17" ht="13.5">
      <c r="A22" t="s">
        <v>293</v>
      </c>
      <c r="B22" t="s">
        <v>2905</v>
      </c>
      <c r="C22" t="s">
        <v>299</v>
      </c>
      <c r="D22" t="s">
        <v>78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  <c r="J22" s="174">
        <v>0</v>
      </c>
      <c r="K22" s="179">
        <v>0</v>
      </c>
      <c r="L22" s="179">
        <v>0.17421928900535322</v>
      </c>
      <c r="M22" s="179">
        <v>0.17288330699177637</v>
      </c>
      <c r="N22" s="179">
        <v>0</v>
      </c>
      <c r="O22" s="179">
        <v>0</v>
      </c>
      <c r="P22" s="174">
        <v>0.34710259599712956</v>
      </c>
      <c r="Q22" s="174">
        <v>0.34710259599712956</v>
      </c>
    </row>
    <row r="23" spans="1:17" ht="13.5">
      <c r="A23" t="s">
        <v>293</v>
      </c>
      <c r="B23" t="s">
        <v>2909</v>
      </c>
      <c r="C23" t="s">
        <v>300</v>
      </c>
      <c r="D23" t="s">
        <v>78</v>
      </c>
      <c r="E23" s="179">
        <v>0</v>
      </c>
      <c r="F23" s="179">
        <v>0</v>
      </c>
      <c r="G23" s="179">
        <v>0</v>
      </c>
      <c r="H23" s="179">
        <v>0</v>
      </c>
      <c r="I23" s="179">
        <v>0</v>
      </c>
      <c r="J23" s="174">
        <v>0</v>
      </c>
      <c r="K23" s="179">
        <v>0</v>
      </c>
      <c r="L23" s="179">
        <v>0.25535786393338761</v>
      </c>
      <c r="M23" s="179">
        <v>0.25339975193747399</v>
      </c>
      <c r="N23" s="179">
        <v>0</v>
      </c>
      <c r="O23" s="179">
        <v>0</v>
      </c>
      <c r="P23" s="174">
        <v>0.50875761587086155</v>
      </c>
      <c r="Q23" s="174">
        <v>0.50875761587086155</v>
      </c>
    </row>
    <row r="24" spans="1:17" ht="13.5">
      <c r="A24" t="s">
        <v>293</v>
      </c>
      <c r="B24" t="s">
        <v>2852</v>
      </c>
      <c r="C24" t="s">
        <v>301</v>
      </c>
      <c r="D24" t="s">
        <v>78</v>
      </c>
      <c r="E24" s="179">
        <v>0</v>
      </c>
      <c r="F24" s="179">
        <v>0</v>
      </c>
      <c r="G24" s="179">
        <v>0</v>
      </c>
      <c r="H24" s="179">
        <v>0</v>
      </c>
      <c r="I24" s="179">
        <v>0</v>
      </c>
      <c r="J24" s="174">
        <v>0</v>
      </c>
      <c r="K24" s="179">
        <v>0.25800870505307999</v>
      </c>
      <c r="L24" s="179">
        <v>0.25690598367869122</v>
      </c>
      <c r="M24" s="179">
        <v>0</v>
      </c>
      <c r="N24" s="179">
        <v>0</v>
      </c>
      <c r="O24" s="179">
        <v>0</v>
      </c>
      <c r="P24" s="174">
        <v>0.51491468873177115</v>
      </c>
      <c r="Q24" s="174">
        <v>0.51491468873177115</v>
      </c>
    </row>
    <row r="25" spans="1:17" ht="13.5">
      <c r="A25" t="s">
        <v>293</v>
      </c>
      <c r="B25" t="s">
        <v>2910</v>
      </c>
      <c r="C25" t="s">
        <v>302</v>
      </c>
      <c r="D25" t="s">
        <v>78</v>
      </c>
      <c r="E25" s="179">
        <v>0</v>
      </c>
      <c r="F25" s="179">
        <v>0</v>
      </c>
      <c r="G25" s="179">
        <v>0</v>
      </c>
      <c r="H25" s="179">
        <v>0</v>
      </c>
      <c r="I25" s="179">
        <v>0</v>
      </c>
      <c r="J25" s="174">
        <v>0</v>
      </c>
      <c r="K25" s="179">
        <v>0</v>
      </c>
      <c r="L25" s="179">
        <v>0.1728397735113322</v>
      </c>
      <c r="M25" s="179">
        <v>0.17151442694864363</v>
      </c>
      <c r="N25" s="179">
        <v>0</v>
      </c>
      <c r="O25" s="179">
        <v>0</v>
      </c>
      <c r="P25" s="174">
        <v>0.34435420045997578</v>
      </c>
      <c r="Q25" s="174">
        <v>0.34435420045997578</v>
      </c>
    </row>
    <row r="26" spans="1:17" ht="13.5">
      <c r="A26" t="s">
        <v>293</v>
      </c>
      <c r="B26" t="s">
        <v>2908</v>
      </c>
      <c r="C26" t="s">
        <v>303</v>
      </c>
      <c r="D26" t="s">
        <v>78</v>
      </c>
      <c r="E26" s="179">
        <v>0</v>
      </c>
      <c r="F26" s="179">
        <v>0.1623405947128875</v>
      </c>
      <c r="G26" s="179">
        <v>1.4630804486610347</v>
      </c>
      <c r="H26" s="179">
        <v>0</v>
      </c>
      <c r="I26" s="179">
        <v>0</v>
      </c>
      <c r="J26" s="174">
        <v>1.6254210433739222</v>
      </c>
      <c r="K26" s="179">
        <v>0</v>
      </c>
      <c r="L26" s="179">
        <v>0</v>
      </c>
      <c r="M26" s="179">
        <v>1.9421316572190976E-2</v>
      </c>
      <c r="N26" s="179">
        <v>3.8646027725542695E-2</v>
      </c>
      <c r="O26" s="179">
        <v>3.8592479448237085E-2</v>
      </c>
      <c r="P26" s="174">
        <v>9.6659823745970749E-2</v>
      </c>
      <c r="Q26" s="174">
        <v>1.7220808671198928</v>
      </c>
    </row>
    <row r="27" spans="1:17" ht="13.5">
      <c r="A27" t="s">
        <v>293</v>
      </c>
      <c r="B27" t="s">
        <v>2911</v>
      </c>
      <c r="C27" t="s">
        <v>304</v>
      </c>
      <c r="D27" t="s">
        <v>78</v>
      </c>
      <c r="E27" s="179">
        <v>0</v>
      </c>
      <c r="F27" s="179">
        <v>0.1235084855679633</v>
      </c>
      <c r="G27" s="179">
        <v>1.113110017977214</v>
      </c>
      <c r="H27" s="179">
        <v>0</v>
      </c>
      <c r="I27" s="179">
        <v>0</v>
      </c>
      <c r="J27" s="174">
        <v>1.2366185035451773</v>
      </c>
      <c r="K27" s="179">
        <v>0</v>
      </c>
      <c r="L27" s="179">
        <v>0</v>
      </c>
      <c r="M27" s="179">
        <v>4.6385964458147072E-3</v>
      </c>
      <c r="N27" s="179">
        <v>9.230531176345794E-3</v>
      </c>
      <c r="O27" s="179">
        <v>9.2177043288562913E-3</v>
      </c>
      <c r="P27" s="174">
        <v>2.3086831951016792E-2</v>
      </c>
      <c r="Q27" s="174">
        <v>1.2597053354961942</v>
      </c>
    </row>
    <row r="28" spans="1:17" ht="13.5">
      <c r="A28" t="s">
        <v>293</v>
      </c>
      <c r="B28" t="s">
        <v>2912</v>
      </c>
      <c r="C28" t="s">
        <v>305</v>
      </c>
      <c r="D28" t="s">
        <v>78</v>
      </c>
      <c r="E28" s="179">
        <v>0</v>
      </c>
      <c r="F28" s="179">
        <v>0</v>
      </c>
      <c r="G28" s="179">
        <v>0</v>
      </c>
      <c r="H28" s="179">
        <v>0</v>
      </c>
      <c r="I28" s="179">
        <v>0</v>
      </c>
      <c r="J28" s="174">
        <v>0</v>
      </c>
      <c r="K28" s="179">
        <v>0</v>
      </c>
      <c r="L28" s="179">
        <v>0.40592422338920059</v>
      </c>
      <c r="M28" s="179">
        <v>0.40281151968018269</v>
      </c>
      <c r="N28" s="179">
        <v>0</v>
      </c>
      <c r="O28" s="179">
        <v>0</v>
      </c>
      <c r="P28" s="174">
        <v>0.80873574306938323</v>
      </c>
      <c r="Q28" s="174">
        <v>0.80873574306938323</v>
      </c>
    </row>
    <row r="29" spans="1:17" ht="13.5">
      <c r="A29" t="s">
        <v>293</v>
      </c>
      <c r="B29" t="s">
        <v>2849</v>
      </c>
      <c r="C29" t="s">
        <v>306</v>
      </c>
      <c r="D29" t="s">
        <v>78</v>
      </c>
      <c r="E29" s="179">
        <v>0</v>
      </c>
      <c r="F29" s="179">
        <v>0</v>
      </c>
      <c r="G29" s="179">
        <v>0.90646294868422683</v>
      </c>
      <c r="H29" s="179">
        <v>0</v>
      </c>
      <c r="I29" s="179">
        <v>0</v>
      </c>
      <c r="J29" s="174">
        <v>0.90646294868422683</v>
      </c>
      <c r="K29" s="179">
        <v>0</v>
      </c>
      <c r="L29" s="179">
        <v>0</v>
      </c>
      <c r="M29" s="179">
        <v>1.0100356264072173E-2</v>
      </c>
      <c r="N29" s="179">
        <v>2.0098503224325975E-2</v>
      </c>
      <c r="O29" s="179">
        <v>2.0070584526694395E-2</v>
      </c>
      <c r="P29" s="174">
        <v>5.0269444015092549E-2</v>
      </c>
      <c r="Q29" s="174">
        <v>0.95673239269931931</v>
      </c>
    </row>
    <row r="30" spans="1:17" ht="13.5">
      <c r="A30" t="s">
        <v>293</v>
      </c>
      <c r="B30" t="s">
        <v>2914</v>
      </c>
      <c r="C30" t="s">
        <v>307</v>
      </c>
      <c r="D30" t="s">
        <v>78</v>
      </c>
      <c r="E30" s="179">
        <v>0</v>
      </c>
      <c r="F30" s="179">
        <v>0.24433263871966598</v>
      </c>
      <c r="G30" s="179">
        <v>2.2020263343332855</v>
      </c>
      <c r="H30" s="179">
        <v>0</v>
      </c>
      <c r="I30" s="179">
        <v>0</v>
      </c>
      <c r="J30" s="174">
        <v>2.4463589730529516</v>
      </c>
      <c r="K30" s="179">
        <v>0</v>
      </c>
      <c r="L30" s="179">
        <v>0</v>
      </c>
      <c r="M30" s="179">
        <v>1.0830290863836757E-2</v>
      </c>
      <c r="N30" s="179">
        <v>2.1551101104822733E-2</v>
      </c>
      <c r="O30" s="179">
        <v>2.1521235953149732E-2</v>
      </c>
      <c r="P30" s="174">
        <v>5.3902627921809228E-2</v>
      </c>
      <c r="Q30" s="174">
        <v>2.5002616009747607</v>
      </c>
    </row>
    <row r="31" spans="1:17" ht="13.5">
      <c r="A31" t="s">
        <v>293</v>
      </c>
      <c r="B31" t="s">
        <v>2912</v>
      </c>
      <c r="C31" t="s">
        <v>308</v>
      </c>
      <c r="D31" t="s">
        <v>78</v>
      </c>
      <c r="E31" s="179">
        <v>0</v>
      </c>
      <c r="F31" s="179">
        <v>0</v>
      </c>
      <c r="G31" s="179">
        <v>0</v>
      </c>
      <c r="H31" s="179">
        <v>0</v>
      </c>
      <c r="I31" s="179">
        <v>0</v>
      </c>
      <c r="J31" s="174">
        <v>0</v>
      </c>
      <c r="K31" s="179">
        <v>0</v>
      </c>
      <c r="L31" s="179">
        <v>0</v>
      </c>
      <c r="M31" s="179">
        <v>0.24572667471775853</v>
      </c>
      <c r="N31" s="179">
        <v>0.24448244708708414</v>
      </c>
      <c r="O31" s="179">
        <v>0</v>
      </c>
      <c r="P31" s="174">
        <v>0.49020912180484266</v>
      </c>
      <c r="Q31" s="174">
        <v>0.49020912180484266</v>
      </c>
    </row>
    <row r="32" spans="1:17" ht="13.5">
      <c r="A32" t="s">
        <v>293</v>
      </c>
      <c r="B32" t="s">
        <v>2905</v>
      </c>
      <c r="C32" t="s">
        <v>309</v>
      </c>
      <c r="D32" t="s">
        <v>78</v>
      </c>
      <c r="E32" s="179">
        <v>0</v>
      </c>
      <c r="F32" s="179">
        <v>0</v>
      </c>
      <c r="G32" s="179">
        <v>0</v>
      </c>
      <c r="H32" s="179">
        <v>0</v>
      </c>
      <c r="I32" s="179">
        <v>0</v>
      </c>
      <c r="J32" s="174">
        <v>0</v>
      </c>
      <c r="K32" s="179">
        <v>0</v>
      </c>
      <c r="L32" s="179">
        <v>0</v>
      </c>
      <c r="M32" s="179">
        <v>0.18560599769450778</v>
      </c>
      <c r="N32" s="179">
        <v>0.18466621907319425</v>
      </c>
      <c r="O32" s="179">
        <v>0</v>
      </c>
      <c r="P32" s="174">
        <v>0.37027221676770206</v>
      </c>
      <c r="Q32" s="174">
        <v>0.37027221676770206</v>
      </c>
    </row>
    <row r="33" spans="1:17" ht="13.5">
      <c r="A33" t="s">
        <v>293</v>
      </c>
      <c r="B33" t="s">
        <v>2907</v>
      </c>
      <c r="C33" t="s">
        <v>310</v>
      </c>
      <c r="D33" t="s">
        <v>78</v>
      </c>
      <c r="E33" s="179">
        <v>0</v>
      </c>
      <c r="F33" s="179">
        <v>0</v>
      </c>
      <c r="G33" s="179">
        <v>0</v>
      </c>
      <c r="H33" s="179">
        <v>0</v>
      </c>
      <c r="I33" s="179">
        <v>0</v>
      </c>
      <c r="J33" s="174">
        <v>0</v>
      </c>
      <c r="K33" s="179">
        <v>0</v>
      </c>
      <c r="L33" s="179">
        <v>0.33163556313848802</v>
      </c>
      <c r="M33" s="179">
        <v>0.32909255688702582</v>
      </c>
      <c r="N33" s="179">
        <v>0</v>
      </c>
      <c r="O33" s="179">
        <v>0</v>
      </c>
      <c r="P33" s="174">
        <v>0.66072812002551384</v>
      </c>
      <c r="Q33" s="174">
        <v>0.66072812002551384</v>
      </c>
    </row>
    <row r="34" spans="1:17" ht="13.5">
      <c r="A34" t="s">
        <v>293</v>
      </c>
      <c r="B34" t="s">
        <v>2850</v>
      </c>
      <c r="C34" t="s">
        <v>311</v>
      </c>
      <c r="D34" t="s">
        <v>78</v>
      </c>
      <c r="E34" s="179">
        <v>0</v>
      </c>
      <c r="F34" s="179">
        <v>0</v>
      </c>
      <c r="G34" s="179">
        <v>0.41976271980167845</v>
      </c>
      <c r="H34" s="179">
        <v>0</v>
      </c>
      <c r="I34" s="179">
        <v>0</v>
      </c>
      <c r="J34" s="174">
        <v>0.41976271980167845</v>
      </c>
      <c r="K34" s="179">
        <v>0</v>
      </c>
      <c r="L34" s="179">
        <v>0</v>
      </c>
      <c r="M34" s="179">
        <v>8.0947229443555178E-3</v>
      </c>
      <c r="N34" s="179">
        <v>1.6107448738383833E-2</v>
      </c>
      <c r="O34" s="179">
        <v>1.6085155340539073E-2</v>
      </c>
      <c r="P34" s="174">
        <v>4.0287327023278426E-2</v>
      </c>
      <c r="Q34" s="174">
        <v>0.46005004682495682</v>
      </c>
    </row>
    <row r="35" spans="1:17" ht="13.5">
      <c r="A35" t="s">
        <v>293</v>
      </c>
      <c r="B35" t="s">
        <v>2913</v>
      </c>
      <c r="C35" t="s">
        <v>312</v>
      </c>
      <c r="D35" t="s">
        <v>78</v>
      </c>
      <c r="E35" s="179">
        <v>0</v>
      </c>
      <c r="F35" s="179">
        <v>0</v>
      </c>
      <c r="G35" s="179">
        <v>2.6476022450652083E-2</v>
      </c>
      <c r="H35" s="179">
        <v>0.29157185601528918</v>
      </c>
      <c r="I35" s="179">
        <v>0.21224512261670742</v>
      </c>
      <c r="J35" s="174">
        <v>0.53029300108264876</v>
      </c>
      <c r="K35" s="179">
        <v>0</v>
      </c>
      <c r="L35" s="179">
        <v>0</v>
      </c>
      <c r="M35" s="179">
        <v>0</v>
      </c>
      <c r="N35" s="179">
        <v>0</v>
      </c>
      <c r="O35" s="179">
        <v>7.5972629504830148E-3</v>
      </c>
      <c r="P35" s="174">
        <v>7.5972629504830148E-3</v>
      </c>
      <c r="Q35" s="174">
        <v>0.53789026403313178</v>
      </c>
    </row>
    <row r="36" spans="1:17" ht="13.5">
      <c r="A36" t="s">
        <v>293</v>
      </c>
      <c r="B36" t="s">
        <v>2848</v>
      </c>
      <c r="C36" t="s">
        <v>315</v>
      </c>
      <c r="D36" t="s">
        <v>78</v>
      </c>
      <c r="E36" s="179">
        <v>4.2565073362860008E-2</v>
      </c>
      <c r="F36" s="179">
        <v>0.46839185864040639</v>
      </c>
      <c r="G36" s="179">
        <v>0.3411184232493446</v>
      </c>
      <c r="H36" s="179">
        <v>0</v>
      </c>
      <c r="I36" s="179">
        <v>0</v>
      </c>
      <c r="J36" s="174">
        <v>0.85207535525261091</v>
      </c>
      <c r="K36" s="179">
        <v>0</v>
      </c>
      <c r="L36" s="179">
        <v>0</v>
      </c>
      <c r="M36" s="179">
        <v>3.4297540678330895E-3</v>
      </c>
      <c r="N36" s="179">
        <v>6.8247568520084442E-3</v>
      </c>
      <c r="O36" s="179">
        <v>6.8153699689965505E-3</v>
      </c>
      <c r="P36" s="174">
        <v>1.7069880888838082E-2</v>
      </c>
      <c r="Q36" s="174">
        <v>0.86914523614144901</v>
      </c>
    </row>
    <row r="37" spans="1:17" ht="13.5">
      <c r="A37" t="s">
        <v>293</v>
      </c>
      <c r="B37" t="s">
        <v>2848</v>
      </c>
      <c r="C37" t="s">
        <v>316</v>
      </c>
      <c r="D37" t="s">
        <v>78</v>
      </c>
      <c r="E37" s="179">
        <v>5.4310969470930004E-2</v>
      </c>
      <c r="F37" s="179">
        <v>0.59764636826563755</v>
      </c>
      <c r="G37" s="179">
        <v>0.43525135559218742</v>
      </c>
      <c r="H37" s="179">
        <v>0</v>
      </c>
      <c r="I37" s="179">
        <v>0</v>
      </c>
      <c r="J37" s="174">
        <v>1.0872086933287548</v>
      </c>
      <c r="K37" s="179">
        <v>0</v>
      </c>
      <c r="L37" s="179">
        <v>0</v>
      </c>
      <c r="M37" s="179">
        <v>6.4132171420272074E-3</v>
      </c>
      <c r="N37" s="179">
        <v>1.2761514685717061E-2</v>
      </c>
      <c r="O37" s="179">
        <v>1.2743757006486273E-2</v>
      </c>
      <c r="P37" s="174">
        <v>3.1918488834230541E-2</v>
      </c>
      <c r="Q37" s="174">
        <v>1.1191271821629856</v>
      </c>
    </row>
    <row r="38" spans="1:17" ht="13.5">
      <c r="A38" t="s">
        <v>293</v>
      </c>
      <c r="B38" t="s">
        <v>2908</v>
      </c>
      <c r="C38" t="s">
        <v>317</v>
      </c>
      <c r="D38" t="s">
        <v>78</v>
      </c>
      <c r="E38" s="179">
        <v>0</v>
      </c>
      <c r="F38" s="179">
        <v>0</v>
      </c>
      <c r="G38" s="179">
        <v>0</v>
      </c>
      <c r="H38" s="179">
        <v>0</v>
      </c>
      <c r="I38" s="179">
        <v>0</v>
      </c>
      <c r="J38" s="174">
        <v>0</v>
      </c>
      <c r="K38" s="179">
        <v>0.17174684201844001</v>
      </c>
      <c r="L38" s="179">
        <v>0.17101275735173563</v>
      </c>
      <c r="M38" s="179">
        <v>0</v>
      </c>
      <c r="N38" s="179">
        <v>0</v>
      </c>
      <c r="O38" s="179">
        <v>0</v>
      </c>
      <c r="P38" s="174">
        <v>0.34275959937017564</v>
      </c>
      <c r="Q38" s="174">
        <v>0.34275959937017564</v>
      </c>
    </row>
    <row r="39" spans="1:17" ht="13.5">
      <c r="A39" t="s">
        <v>293</v>
      </c>
      <c r="B39" t="s">
        <v>2911</v>
      </c>
      <c r="C39" t="s">
        <v>318</v>
      </c>
      <c r="D39" t="s">
        <v>78</v>
      </c>
      <c r="E39" s="179">
        <v>0</v>
      </c>
      <c r="F39" s="179">
        <v>0</v>
      </c>
      <c r="G39" s="179">
        <v>0</v>
      </c>
      <c r="H39" s="179">
        <v>0</v>
      </c>
      <c r="I39" s="179">
        <v>0</v>
      </c>
      <c r="J39" s="174">
        <v>0</v>
      </c>
      <c r="K39" s="179">
        <v>0</v>
      </c>
      <c r="L39" s="179">
        <v>0</v>
      </c>
      <c r="M39" s="179">
        <v>0.17632183921664607</v>
      </c>
      <c r="N39" s="179">
        <v>0.17542902468991775</v>
      </c>
      <c r="O39" s="179">
        <v>0</v>
      </c>
      <c r="P39" s="174">
        <v>0.35175086390656385</v>
      </c>
      <c r="Q39" s="174">
        <v>0.35175086390656385</v>
      </c>
    </row>
    <row r="40" spans="1:17" ht="13.5">
      <c r="A40" t="s">
        <v>293</v>
      </c>
      <c r="B40" t="s">
        <v>2861</v>
      </c>
      <c r="C40" t="s">
        <v>319</v>
      </c>
      <c r="D40" t="s">
        <v>78</v>
      </c>
      <c r="E40" s="179">
        <v>0</v>
      </c>
      <c r="F40" s="179">
        <v>0</v>
      </c>
      <c r="G40" s="179">
        <v>0</v>
      </c>
      <c r="H40" s="179">
        <v>0</v>
      </c>
      <c r="I40" s="179">
        <v>0</v>
      </c>
      <c r="J40" s="174">
        <v>0</v>
      </c>
      <c r="K40" s="179">
        <v>0</v>
      </c>
      <c r="L40" s="179">
        <v>0.50774797068714883</v>
      </c>
      <c r="M40" s="179">
        <v>0.50385448438362423</v>
      </c>
      <c r="N40" s="179">
        <v>0</v>
      </c>
      <c r="O40" s="179">
        <v>0</v>
      </c>
      <c r="P40" s="174">
        <v>1.011602455070773</v>
      </c>
      <c r="Q40" s="174">
        <v>1.011602455070773</v>
      </c>
    </row>
    <row r="41" spans="1:17" ht="13.5">
      <c r="A41" t="s">
        <v>293</v>
      </c>
      <c r="B41" t="s">
        <v>2848</v>
      </c>
      <c r="C41" t="s">
        <v>320</v>
      </c>
      <c r="D41" t="s">
        <v>78</v>
      </c>
      <c r="E41" s="179">
        <v>0.29713786334322001</v>
      </c>
      <c r="F41" s="179">
        <v>0</v>
      </c>
      <c r="G41" s="179">
        <v>0</v>
      </c>
      <c r="H41" s="179">
        <v>0</v>
      </c>
      <c r="I41" s="179">
        <v>0</v>
      </c>
      <c r="J41" s="174">
        <v>0.29713786334322001</v>
      </c>
      <c r="K41" s="179">
        <v>3.2930978040000003E-3</v>
      </c>
      <c r="L41" s="179">
        <v>6.5581239809232002E-3</v>
      </c>
      <c r="M41" s="179">
        <v>6.5078409299317349E-3</v>
      </c>
      <c r="N41" s="179">
        <v>6.474844640160027E-3</v>
      </c>
      <c r="O41" s="179">
        <v>6.4658526347817387E-3</v>
      </c>
      <c r="P41" s="174">
        <v>2.9299759989796705E-2</v>
      </c>
      <c r="Q41" s="174">
        <v>0.32643762333301674</v>
      </c>
    </row>
    <row r="42" spans="1:17" ht="13.5">
      <c r="A42" t="s">
        <v>293</v>
      </c>
      <c r="B42" t="s">
        <v>2906</v>
      </c>
      <c r="C42" t="s">
        <v>321</v>
      </c>
      <c r="D42" t="s">
        <v>78</v>
      </c>
      <c r="E42" s="179">
        <v>0</v>
      </c>
      <c r="F42" s="179">
        <v>0</v>
      </c>
      <c r="G42" s="179">
        <v>0</v>
      </c>
      <c r="H42" s="179">
        <v>0</v>
      </c>
      <c r="I42" s="179">
        <v>0</v>
      </c>
      <c r="J42" s="174">
        <v>0</v>
      </c>
      <c r="K42" s="179">
        <v>0</v>
      </c>
      <c r="L42" s="179">
        <v>5.4455153295081701E-2</v>
      </c>
      <c r="M42" s="179">
        <v>5.4037603994894282E-2</v>
      </c>
      <c r="N42" s="179">
        <v>0</v>
      </c>
      <c r="O42" s="179">
        <v>0</v>
      </c>
      <c r="P42" s="174">
        <v>0.10849275728997598</v>
      </c>
      <c r="Q42" s="174">
        <v>0.10849275728997598</v>
      </c>
    </row>
    <row r="43" spans="1:17" ht="13.5">
      <c r="A43" t="s">
        <v>293</v>
      </c>
      <c r="B43" t="s">
        <v>2912</v>
      </c>
      <c r="C43" t="s">
        <v>322</v>
      </c>
      <c r="D43" t="s">
        <v>78</v>
      </c>
      <c r="E43" s="179">
        <v>0</v>
      </c>
      <c r="F43" s="179">
        <v>0</v>
      </c>
      <c r="G43" s="179">
        <v>0.42526112012190159</v>
      </c>
      <c r="H43" s="179">
        <v>0</v>
      </c>
      <c r="I43" s="179">
        <v>0</v>
      </c>
      <c r="J43" s="174">
        <v>0.42526112012190159</v>
      </c>
      <c r="K43" s="179">
        <v>0</v>
      </c>
      <c r="L43" s="179">
        <v>0</v>
      </c>
      <c r="M43" s="179">
        <v>2.8214135503491933E-3</v>
      </c>
      <c r="N43" s="179">
        <v>5.6143430814475908E-3</v>
      </c>
      <c r="O43" s="179">
        <v>5.606510791135646E-3</v>
      </c>
      <c r="P43" s="174">
        <v>1.4042267422932431E-2</v>
      </c>
      <c r="Q43" s="174">
        <v>0.439303387544834</v>
      </c>
    </row>
    <row r="44" spans="1:17" ht="13.5">
      <c r="A44" t="s">
        <v>293</v>
      </c>
      <c r="B44" t="s">
        <v>2912</v>
      </c>
      <c r="C44" t="s">
        <v>323</v>
      </c>
      <c r="D44" t="s">
        <v>78</v>
      </c>
      <c r="E44" s="179">
        <v>0</v>
      </c>
      <c r="F44" s="179">
        <v>0</v>
      </c>
      <c r="G44" s="179">
        <v>0.90138072790653245</v>
      </c>
      <c r="H44" s="179">
        <v>0</v>
      </c>
      <c r="I44" s="179">
        <v>0</v>
      </c>
      <c r="J44" s="174">
        <v>0.90138072790653245</v>
      </c>
      <c r="K44" s="179">
        <v>0</v>
      </c>
      <c r="L44" s="179">
        <v>0</v>
      </c>
      <c r="M44" s="179">
        <v>2.4087737403336749E-3</v>
      </c>
      <c r="N44" s="179">
        <v>4.7932482916114173E-3</v>
      </c>
      <c r="O44" s="179">
        <v>4.7865846377320477E-3</v>
      </c>
      <c r="P44" s="174">
        <v>1.1988606669677139E-2</v>
      </c>
      <c r="Q44" s="174">
        <v>0.9133693345762095</v>
      </c>
    </row>
    <row r="45" spans="1:17" ht="13.5">
      <c r="A45" t="s">
        <v>325</v>
      </c>
      <c r="B45" t="s">
        <v>2904</v>
      </c>
      <c r="C45" t="s">
        <v>326</v>
      </c>
      <c r="D45" t="s">
        <v>10</v>
      </c>
      <c r="E45" s="179">
        <v>0.24521502978153004</v>
      </c>
      <c r="F45" s="179">
        <v>0</v>
      </c>
      <c r="G45" s="179">
        <v>0</v>
      </c>
      <c r="H45" s="179">
        <v>0</v>
      </c>
      <c r="I45" s="179">
        <v>0</v>
      </c>
      <c r="J45" s="174">
        <v>0.24521502978153004</v>
      </c>
      <c r="K45" s="179">
        <v>4.9765127225820001E-2</v>
      </c>
      <c r="L45" s="179">
        <v>4.9545722541093795E-2</v>
      </c>
      <c r="M45" s="179">
        <v>4.9223444408348083E-2</v>
      </c>
      <c r="N45" s="179">
        <v>4.8993528233844681E-2</v>
      </c>
      <c r="O45" s="179">
        <v>4.8892064677890118E-2</v>
      </c>
      <c r="P45" s="174">
        <v>0.24641988708699669</v>
      </c>
      <c r="Q45" s="174">
        <v>0.49163491686852673</v>
      </c>
    </row>
    <row r="46" spans="1:17" ht="13.5">
      <c r="A46" t="s">
        <v>325</v>
      </c>
      <c r="B46" t="s">
        <v>3005</v>
      </c>
      <c r="C46" t="s">
        <v>328</v>
      </c>
      <c r="D46" t="s">
        <v>10</v>
      </c>
      <c r="E46" s="179">
        <v>0.30943597394082001</v>
      </c>
      <c r="F46" s="179">
        <v>0</v>
      </c>
      <c r="G46" s="179">
        <v>0</v>
      </c>
      <c r="H46" s="179">
        <v>0</v>
      </c>
      <c r="I46" s="179">
        <v>0</v>
      </c>
      <c r="J46" s="174">
        <v>0.30943597394082001</v>
      </c>
      <c r="K46" s="179">
        <v>2.7130490743740004E-2</v>
      </c>
      <c r="L46" s="179">
        <v>2.7010892266219399E-2</v>
      </c>
      <c r="M46" s="179">
        <v>2.6835215146689236E-2</v>
      </c>
      <c r="N46" s="179">
        <v>2.6709868528178075E-2</v>
      </c>
      <c r="O46" s="179">
        <v>2.6654489380627561E-2</v>
      </c>
      <c r="P46" s="174">
        <v>0.13434095606545426</v>
      </c>
      <c r="Q46" s="174">
        <v>0.44377693000627427</v>
      </c>
    </row>
    <row r="47" spans="1:17" ht="13.5">
      <c r="A47" t="s">
        <v>325</v>
      </c>
      <c r="B47" t="s">
        <v>2904</v>
      </c>
      <c r="C47" t="s">
        <v>329</v>
      </c>
      <c r="D47" t="s">
        <v>10</v>
      </c>
      <c r="E47" s="179">
        <v>9.0217236164670006E-2</v>
      </c>
      <c r="F47" s="179">
        <v>0.2105668983247739</v>
      </c>
      <c r="G47" s="179">
        <v>0</v>
      </c>
      <c r="H47" s="179">
        <v>0</v>
      </c>
      <c r="I47" s="179">
        <v>0</v>
      </c>
      <c r="J47" s="174">
        <v>0.30078413448944397</v>
      </c>
      <c r="K47" s="179">
        <v>0</v>
      </c>
      <c r="L47" s="179">
        <v>0</v>
      </c>
      <c r="M47" s="179">
        <v>0</v>
      </c>
      <c r="N47" s="179">
        <v>0</v>
      </c>
      <c r="O47" s="179">
        <v>0</v>
      </c>
      <c r="P47" s="174">
        <v>0</v>
      </c>
      <c r="Q47" s="174">
        <v>0.30078413448944397</v>
      </c>
    </row>
    <row r="48" spans="1:17" ht="13.5">
      <c r="A48" t="s">
        <v>325</v>
      </c>
      <c r="B48" t="s">
        <v>3005</v>
      </c>
      <c r="C48" t="s">
        <v>330</v>
      </c>
      <c r="D48" t="s">
        <v>10</v>
      </c>
      <c r="E48" s="179">
        <v>0.26793294401373002</v>
      </c>
      <c r="F48" s="179">
        <v>1.6080554290036368</v>
      </c>
      <c r="G48" s="179">
        <v>2.6835981171376799</v>
      </c>
      <c r="H48" s="179">
        <v>0.80593385433469933</v>
      </c>
      <c r="I48" s="179">
        <v>0</v>
      </c>
      <c r="J48" s="174">
        <v>5.3655203444897461</v>
      </c>
      <c r="K48" s="179">
        <v>0</v>
      </c>
      <c r="L48" s="179">
        <v>0</v>
      </c>
      <c r="M48" s="179">
        <v>0</v>
      </c>
      <c r="N48" s="179">
        <v>3.0052001737454779E-4</v>
      </c>
      <c r="O48" s="179">
        <v>5.9975315110507102E-4</v>
      </c>
      <c r="P48" s="174">
        <v>9.0027316847961876E-4</v>
      </c>
      <c r="Q48" s="174">
        <v>5.3664206176582256</v>
      </c>
    </row>
    <row r="49" spans="1:17" ht="13.5">
      <c r="A49" t="s">
        <v>479</v>
      </c>
      <c r="B49" t="s">
        <v>3003</v>
      </c>
      <c r="C49" t="s">
        <v>480</v>
      </c>
      <c r="D49" t="s">
        <v>10</v>
      </c>
      <c r="E49" s="179">
        <v>0.23854979400804002</v>
      </c>
      <c r="F49" s="179">
        <v>0</v>
      </c>
      <c r="G49" s="179">
        <v>0</v>
      </c>
      <c r="H49" s="179">
        <v>0</v>
      </c>
      <c r="I49" s="179">
        <v>0</v>
      </c>
      <c r="J49" s="174">
        <v>0.23854979400804002</v>
      </c>
      <c r="K49" s="179">
        <v>1.5699194082240003E-2</v>
      </c>
      <c r="L49" s="179">
        <v>1.5629903831486002E-2</v>
      </c>
      <c r="M49" s="179">
        <v>1.5528246631017711E-2</v>
      </c>
      <c r="N49" s="179">
        <v>1.5455712022170203E-2</v>
      </c>
      <c r="O49" s="179">
        <v>1.5423745583581512E-2</v>
      </c>
      <c r="P49" s="174">
        <v>7.7736802150495415E-2</v>
      </c>
      <c r="Q49" s="174">
        <v>0.31628659615853544</v>
      </c>
    </row>
    <row r="50" spans="1:17" ht="13.5">
      <c r="A50" t="s">
        <v>479</v>
      </c>
      <c r="B50" t="s">
        <v>3004</v>
      </c>
      <c r="C50" t="s">
        <v>508</v>
      </c>
      <c r="D50" t="s">
        <v>10</v>
      </c>
      <c r="E50" s="179">
        <v>0.12044105702142001</v>
      </c>
      <c r="F50" s="179">
        <v>0</v>
      </c>
      <c r="G50" s="179">
        <v>0</v>
      </c>
      <c r="H50" s="179">
        <v>0</v>
      </c>
      <c r="I50" s="179">
        <v>0</v>
      </c>
      <c r="J50" s="174">
        <v>0.12044105702142001</v>
      </c>
      <c r="K50" s="179">
        <v>8.1173697229800015E-3</v>
      </c>
      <c r="L50" s="179">
        <v>8.0816640009630011E-3</v>
      </c>
      <c r="M50" s="179">
        <v>8.0290813095209353E-3</v>
      </c>
      <c r="N50" s="179">
        <v>7.9916251575571848E-3</v>
      </c>
      <c r="O50" s="179">
        <v>7.9750523205191232E-3</v>
      </c>
      <c r="P50" s="174">
        <v>4.0194792511540248E-2</v>
      </c>
      <c r="Q50" s="174">
        <v>0.16063584953296026</v>
      </c>
    </row>
    <row r="51" spans="1:17" ht="13.5">
      <c r="A51" t="s">
        <v>482</v>
      </c>
      <c r="B51" t="s">
        <v>2718</v>
      </c>
      <c r="C51" t="s">
        <v>483</v>
      </c>
      <c r="D51" t="s">
        <v>10</v>
      </c>
      <c r="E51" s="179">
        <v>0.89238627570258011</v>
      </c>
      <c r="F51" s="179">
        <v>0</v>
      </c>
      <c r="G51" s="179">
        <v>0</v>
      </c>
      <c r="H51" s="179">
        <v>0</v>
      </c>
      <c r="I51" s="179">
        <v>0</v>
      </c>
      <c r="J51" s="174">
        <v>0.89238627570258011</v>
      </c>
      <c r="K51" s="179">
        <v>7.3281220098900014E-3</v>
      </c>
      <c r="L51" s="179">
        <v>1.45919429038649E-2</v>
      </c>
      <c r="M51" s="179">
        <v>1.4496874863566891E-2</v>
      </c>
      <c r="N51" s="179">
        <v>1.442923091729306E-2</v>
      </c>
      <c r="O51" s="179">
        <v>1.4399299504489342E-2</v>
      </c>
      <c r="P51" s="174">
        <v>6.5245470199104191E-2</v>
      </c>
      <c r="Q51" s="174">
        <v>0.95763174590168421</v>
      </c>
    </row>
    <row r="52" spans="1:17" ht="13.5">
      <c r="A52" t="s">
        <v>482</v>
      </c>
      <c r="B52" t="s">
        <v>2719</v>
      </c>
      <c r="C52" t="s">
        <v>484</v>
      </c>
      <c r="D52" t="s">
        <v>10</v>
      </c>
      <c r="E52" s="179">
        <v>0</v>
      </c>
      <c r="F52" s="179">
        <v>0</v>
      </c>
      <c r="G52" s="179">
        <v>0</v>
      </c>
      <c r="H52" s="179">
        <v>0.1860245466528189</v>
      </c>
      <c r="I52" s="179">
        <v>1.6756171929701522</v>
      </c>
      <c r="J52" s="174">
        <v>1.861641739622971</v>
      </c>
      <c r="K52" s="179">
        <v>0</v>
      </c>
      <c r="L52" s="179">
        <v>0</v>
      </c>
      <c r="M52" s="179">
        <v>0</v>
      </c>
      <c r="N52" s="179">
        <v>0</v>
      </c>
      <c r="O52" s="179">
        <v>1.2425081893167425E-2</v>
      </c>
      <c r="P52" s="174">
        <v>1.2425081893167425E-2</v>
      </c>
      <c r="Q52" s="174">
        <v>1.8740668215161385</v>
      </c>
    </row>
    <row r="53" spans="1:17" ht="13.5">
      <c r="A53" t="s">
        <v>482</v>
      </c>
      <c r="B53" t="s">
        <v>2727</v>
      </c>
      <c r="C53" t="s">
        <v>485</v>
      </c>
      <c r="D53" t="s">
        <v>10</v>
      </c>
      <c r="E53" s="179">
        <v>0</v>
      </c>
      <c r="F53" s="179">
        <v>0</v>
      </c>
      <c r="G53" s="179">
        <v>0.33264724548176328</v>
      </c>
      <c r="H53" s="179">
        <v>3.6630027638504967</v>
      </c>
      <c r="I53" s="179">
        <v>2.6662230833744327</v>
      </c>
      <c r="J53" s="174">
        <v>6.6618730927066929</v>
      </c>
      <c r="K53" s="179">
        <v>0</v>
      </c>
      <c r="L53" s="179">
        <v>0</v>
      </c>
      <c r="M53" s="179">
        <v>0</v>
      </c>
      <c r="N53" s="179">
        <v>0</v>
      </c>
      <c r="O53" s="179">
        <v>0.11331599900678073</v>
      </c>
      <c r="P53" s="174">
        <v>0.11331599900678073</v>
      </c>
      <c r="Q53" s="174">
        <v>6.7751890917134734</v>
      </c>
    </row>
    <row r="54" spans="1:17" ht="13.5">
      <c r="A54" t="s">
        <v>482</v>
      </c>
      <c r="B54" t="s">
        <v>2729</v>
      </c>
      <c r="C54" t="s">
        <v>486</v>
      </c>
      <c r="D54" t="s">
        <v>10</v>
      </c>
      <c r="E54" s="179">
        <v>7.364875541388001E-2</v>
      </c>
      <c r="F54" s="179">
        <v>0</v>
      </c>
      <c r="G54" s="179">
        <v>0</v>
      </c>
      <c r="H54" s="179">
        <v>0</v>
      </c>
      <c r="I54" s="179">
        <v>0</v>
      </c>
      <c r="J54" s="174">
        <v>7.364875541388001E-2</v>
      </c>
      <c r="K54" s="179">
        <v>0</v>
      </c>
      <c r="L54" s="179">
        <v>0</v>
      </c>
      <c r="M54" s="179">
        <v>0</v>
      </c>
      <c r="N54" s="179">
        <v>0</v>
      </c>
      <c r="O54" s="179">
        <v>0</v>
      </c>
      <c r="P54" s="174">
        <v>0</v>
      </c>
      <c r="Q54" s="174">
        <v>7.364875541388001E-2</v>
      </c>
    </row>
    <row r="55" spans="1:17" ht="13.5">
      <c r="A55" t="s">
        <v>482</v>
      </c>
      <c r="B55" t="s">
        <v>2731</v>
      </c>
      <c r="C55" t="s">
        <v>487</v>
      </c>
      <c r="D55" t="s">
        <v>10</v>
      </c>
      <c r="E55" s="179">
        <v>0</v>
      </c>
      <c r="F55" s="179">
        <v>0</v>
      </c>
      <c r="G55" s="179">
        <v>0</v>
      </c>
      <c r="H55" s="179">
        <v>0.17654500861803205</v>
      </c>
      <c r="I55" s="179">
        <v>1.5902305322556181</v>
      </c>
      <c r="J55" s="174">
        <v>1.7667755408736503</v>
      </c>
      <c r="K55" s="179">
        <v>0</v>
      </c>
      <c r="L55" s="179">
        <v>0</v>
      </c>
      <c r="M55" s="179">
        <v>0</v>
      </c>
      <c r="N55" s="179">
        <v>0</v>
      </c>
      <c r="O55" s="179">
        <v>1.2036408670811531E-2</v>
      </c>
      <c r="P55" s="174">
        <v>1.2036408670811531E-2</v>
      </c>
      <c r="Q55" s="174">
        <v>1.7788119495444619</v>
      </c>
    </row>
    <row r="56" spans="1:17" ht="13.5">
      <c r="A56" t="s">
        <v>482</v>
      </c>
      <c r="B56" t="s">
        <v>2735</v>
      </c>
      <c r="C56" t="s">
        <v>488</v>
      </c>
      <c r="D56" t="s">
        <v>10</v>
      </c>
      <c r="E56" s="179">
        <v>0</v>
      </c>
      <c r="F56" s="179">
        <v>0.13550445642624659</v>
      </c>
      <c r="G56" s="179">
        <v>0</v>
      </c>
      <c r="H56" s="179">
        <v>0</v>
      </c>
      <c r="I56" s="179">
        <v>0</v>
      </c>
      <c r="J56" s="174">
        <v>0.13550445642624659</v>
      </c>
      <c r="K56" s="179">
        <v>0</v>
      </c>
      <c r="L56" s="179">
        <v>0</v>
      </c>
      <c r="M56" s="179">
        <v>0</v>
      </c>
      <c r="N56" s="179">
        <v>0</v>
      </c>
      <c r="O56" s="179">
        <v>0</v>
      </c>
      <c r="P56" s="174">
        <v>0</v>
      </c>
      <c r="Q56" s="174">
        <v>0.13550445642624659</v>
      </c>
    </row>
    <row r="57" spans="1:17" ht="13.5">
      <c r="A57" t="s">
        <v>482</v>
      </c>
      <c r="B57" t="s">
        <v>2740</v>
      </c>
      <c r="C57" t="s">
        <v>489</v>
      </c>
      <c r="D57" t="s">
        <v>10</v>
      </c>
      <c r="E57" s="179">
        <v>0</v>
      </c>
      <c r="F57" s="179">
        <v>0</v>
      </c>
      <c r="G57" s="179">
        <v>0</v>
      </c>
      <c r="H57" s="179">
        <v>0.20160612759239049</v>
      </c>
      <c r="I57" s="179">
        <v>1.8159682172069544</v>
      </c>
      <c r="J57" s="174">
        <v>2.0175743447993448</v>
      </c>
      <c r="K57" s="179">
        <v>0</v>
      </c>
      <c r="L57" s="179">
        <v>0</v>
      </c>
      <c r="M57" s="179">
        <v>0</v>
      </c>
      <c r="N57" s="179">
        <v>0</v>
      </c>
      <c r="O57" s="179">
        <v>2.0037329857713913E-2</v>
      </c>
      <c r="P57" s="174">
        <v>2.0037329857713913E-2</v>
      </c>
      <c r="Q57" s="174">
        <v>2.0376116746570592</v>
      </c>
    </row>
    <row r="58" spans="1:17" ht="13.5">
      <c r="A58" t="s">
        <v>482</v>
      </c>
      <c r="B58" t="s">
        <v>2742</v>
      </c>
      <c r="C58" t="s">
        <v>490</v>
      </c>
      <c r="D58" t="s">
        <v>10</v>
      </c>
      <c r="E58" s="179">
        <v>0</v>
      </c>
      <c r="F58" s="179">
        <v>0</v>
      </c>
      <c r="G58" s="179">
        <v>0</v>
      </c>
      <c r="H58" s="179">
        <v>0.1665123868688004</v>
      </c>
      <c r="I58" s="179">
        <v>1.4998605703193524</v>
      </c>
      <c r="J58" s="174">
        <v>1.6663729571881527</v>
      </c>
      <c r="K58" s="179">
        <v>0</v>
      </c>
      <c r="L58" s="179">
        <v>0</v>
      </c>
      <c r="M58" s="179">
        <v>0</v>
      </c>
      <c r="N58" s="179">
        <v>0</v>
      </c>
      <c r="O58" s="179">
        <v>1.2528399621710311E-2</v>
      </c>
      <c r="P58" s="174">
        <v>1.2528399621710311E-2</v>
      </c>
      <c r="Q58" s="174">
        <v>1.678901356809863</v>
      </c>
    </row>
    <row r="59" spans="1:17" ht="13.5">
      <c r="A59" t="s">
        <v>482</v>
      </c>
      <c r="B59" t="s">
        <v>2751</v>
      </c>
      <c r="C59" t="s">
        <v>491</v>
      </c>
      <c r="D59" t="s">
        <v>10</v>
      </c>
      <c r="E59" s="179">
        <v>0</v>
      </c>
      <c r="F59" s="179">
        <v>0</v>
      </c>
      <c r="G59" s="179">
        <v>0.14916168042121158</v>
      </c>
      <c r="H59" s="179">
        <v>1.3438788752504627</v>
      </c>
      <c r="I59" s="179">
        <v>0</v>
      </c>
      <c r="J59" s="174">
        <v>1.4930405556716742</v>
      </c>
      <c r="K59" s="179">
        <v>0</v>
      </c>
      <c r="L59" s="179">
        <v>0</v>
      </c>
      <c r="M59" s="179">
        <v>0</v>
      </c>
      <c r="N59" s="179">
        <v>1.1408977526763224E-2</v>
      </c>
      <c r="O59" s="179">
        <v>2.2770754159881307E-2</v>
      </c>
      <c r="P59" s="174">
        <v>3.4179731686644531E-2</v>
      </c>
      <c r="Q59" s="174">
        <v>1.5272202873583187</v>
      </c>
    </row>
    <row r="60" spans="1:17" ht="13.5">
      <c r="A60" t="s">
        <v>482</v>
      </c>
      <c r="B60" t="s">
        <v>2765</v>
      </c>
      <c r="C60" t="s">
        <v>492</v>
      </c>
      <c r="D60" t="s">
        <v>10</v>
      </c>
      <c r="E60" s="179">
        <v>0</v>
      </c>
      <c r="F60" s="179">
        <v>0</v>
      </c>
      <c r="G60" s="179">
        <v>0</v>
      </c>
      <c r="H60" s="179">
        <v>0.18551866847479886</v>
      </c>
      <c r="I60" s="179">
        <v>1.6710603105046524</v>
      </c>
      <c r="J60" s="174">
        <v>1.8565789789794513</v>
      </c>
      <c r="K60" s="179">
        <v>0</v>
      </c>
      <c r="L60" s="179">
        <v>0</v>
      </c>
      <c r="M60" s="179">
        <v>0</v>
      </c>
      <c r="N60" s="179">
        <v>0</v>
      </c>
      <c r="O60" s="179">
        <v>1.3241250194747058E-2</v>
      </c>
      <c r="P60" s="174">
        <v>1.3241250194747058E-2</v>
      </c>
      <c r="Q60" s="174">
        <v>1.8698202291741983</v>
      </c>
    </row>
    <row r="61" spans="1:17" ht="13.5">
      <c r="A61" t="s">
        <v>482</v>
      </c>
      <c r="B61" t="s">
        <v>2777</v>
      </c>
      <c r="C61" t="s">
        <v>493</v>
      </c>
      <c r="D61" t="s">
        <v>10</v>
      </c>
      <c r="E61" s="179">
        <v>0</v>
      </c>
      <c r="F61" s="179">
        <v>0</v>
      </c>
      <c r="G61" s="179">
        <v>0</v>
      </c>
      <c r="H61" s="179">
        <v>0.17983328246875177</v>
      </c>
      <c r="I61" s="179">
        <v>1.6198489089596566</v>
      </c>
      <c r="J61" s="174">
        <v>1.7996821914284085</v>
      </c>
      <c r="K61" s="179">
        <v>0</v>
      </c>
      <c r="L61" s="179">
        <v>0</v>
      </c>
      <c r="M61" s="179">
        <v>0</v>
      </c>
      <c r="N61" s="179">
        <v>0</v>
      </c>
      <c r="O61" s="179">
        <v>1.3056883489210721E-2</v>
      </c>
      <c r="P61" s="174">
        <v>1.3056883489210721E-2</v>
      </c>
      <c r="Q61" s="174">
        <v>1.8127390749176193</v>
      </c>
    </row>
    <row r="62" spans="1:17" ht="13.5">
      <c r="A62" t="s">
        <v>482</v>
      </c>
      <c r="B62" t="s">
        <v>2779</v>
      </c>
      <c r="C62" t="s">
        <v>494</v>
      </c>
      <c r="D62" t="s">
        <v>10</v>
      </c>
      <c r="E62" s="179">
        <v>0</v>
      </c>
      <c r="F62" s="179">
        <v>7.3874690474987487E-2</v>
      </c>
      <c r="G62" s="179">
        <v>0</v>
      </c>
      <c r="H62" s="179">
        <v>0</v>
      </c>
      <c r="I62" s="179">
        <v>0</v>
      </c>
      <c r="J62" s="174">
        <v>7.3874690474987487E-2</v>
      </c>
      <c r="K62" s="179">
        <v>0</v>
      </c>
      <c r="L62" s="179">
        <v>0</v>
      </c>
      <c r="M62" s="179">
        <v>0</v>
      </c>
      <c r="N62" s="179">
        <v>0</v>
      </c>
      <c r="O62" s="179">
        <v>0</v>
      </c>
      <c r="P62" s="174">
        <v>0</v>
      </c>
      <c r="Q62" s="174">
        <v>7.3874690474987487E-2</v>
      </c>
    </row>
    <row r="63" spans="1:17" ht="13.5">
      <c r="A63" t="s">
        <v>482</v>
      </c>
      <c r="B63" t="s">
        <v>2783</v>
      </c>
      <c r="C63" t="s">
        <v>495</v>
      </c>
      <c r="D63" t="s">
        <v>10</v>
      </c>
      <c r="E63" s="179">
        <v>0</v>
      </c>
      <c r="F63" s="179">
        <v>0</v>
      </c>
      <c r="G63" s="179">
        <v>0</v>
      </c>
      <c r="H63" s="179">
        <v>0.191236769888396</v>
      </c>
      <c r="I63" s="179">
        <v>1.7225670049738406</v>
      </c>
      <c r="J63" s="174">
        <v>1.9138037748622365</v>
      </c>
      <c r="K63" s="179">
        <v>0</v>
      </c>
      <c r="L63" s="179">
        <v>0</v>
      </c>
      <c r="M63" s="179">
        <v>0</v>
      </c>
      <c r="N63" s="179">
        <v>0</v>
      </c>
      <c r="O63" s="179">
        <v>3.2198016719464227E-2</v>
      </c>
      <c r="P63" s="174">
        <v>3.2198016719464227E-2</v>
      </c>
      <c r="Q63" s="174">
        <v>1.9460017915817007</v>
      </c>
    </row>
    <row r="64" spans="1:17" ht="13.5">
      <c r="A64" t="s">
        <v>482</v>
      </c>
      <c r="B64" t="s">
        <v>2785</v>
      </c>
      <c r="C64" t="s">
        <v>496</v>
      </c>
      <c r="D64" t="s">
        <v>10</v>
      </c>
      <c r="E64" s="179">
        <v>0.14989856354643005</v>
      </c>
      <c r="F64" s="179">
        <v>1.3494714233625962</v>
      </c>
      <c r="G64" s="179">
        <v>0</v>
      </c>
      <c r="H64" s="179">
        <v>0</v>
      </c>
      <c r="I64" s="179">
        <v>0</v>
      </c>
      <c r="J64" s="174">
        <v>1.4993699869090262</v>
      </c>
      <c r="K64" s="179">
        <v>0</v>
      </c>
      <c r="L64" s="179">
        <v>1.41296675400433E-2</v>
      </c>
      <c r="M64" s="179">
        <v>2.8075696849600523E-2</v>
      </c>
      <c r="N64" s="179">
        <v>2.794448569405493E-2</v>
      </c>
      <c r="O64" s="179">
        <v>2.7886610125211146E-2</v>
      </c>
      <c r="P64" s="174">
        <v>9.8036460208909895E-2</v>
      </c>
      <c r="Q64" s="174">
        <v>1.5974064471179361</v>
      </c>
    </row>
    <row r="65" spans="1:17" ht="13.5">
      <c r="A65" t="s">
        <v>482</v>
      </c>
      <c r="B65" t="s">
        <v>2797</v>
      </c>
      <c r="C65" t="s">
        <v>497</v>
      </c>
      <c r="D65" t="s">
        <v>10</v>
      </c>
      <c r="E65" s="179">
        <v>0</v>
      </c>
      <c r="F65" s="179">
        <v>0</v>
      </c>
      <c r="G65" s="179">
        <v>0</v>
      </c>
      <c r="H65" s="179">
        <v>0.14064536709336758</v>
      </c>
      <c r="I65" s="179">
        <v>1.266863810524397</v>
      </c>
      <c r="J65" s="174">
        <v>1.4075091776177646</v>
      </c>
      <c r="K65" s="179">
        <v>0</v>
      </c>
      <c r="L65" s="179">
        <v>0</v>
      </c>
      <c r="M65" s="179">
        <v>0</v>
      </c>
      <c r="N65" s="179">
        <v>0</v>
      </c>
      <c r="O65" s="179">
        <v>3.8240178520078591E-2</v>
      </c>
      <c r="P65" s="174">
        <v>3.8240178520078591E-2</v>
      </c>
      <c r="Q65" s="174">
        <v>1.4457493561378434</v>
      </c>
    </row>
    <row r="66" spans="1:17" ht="13.5">
      <c r="A66" t="s">
        <v>482</v>
      </c>
      <c r="B66" t="s">
        <v>2803</v>
      </c>
      <c r="C66" t="s">
        <v>498</v>
      </c>
      <c r="D66" t="s">
        <v>10</v>
      </c>
      <c r="E66" s="179">
        <v>0</v>
      </c>
      <c r="F66" s="179">
        <v>0</v>
      </c>
      <c r="G66" s="179">
        <v>0</v>
      </c>
      <c r="H66" s="179">
        <v>0.1397848092258642</v>
      </c>
      <c r="I66" s="179">
        <v>1.2591116498495949</v>
      </c>
      <c r="J66" s="174">
        <v>1.3988964590754589</v>
      </c>
      <c r="K66" s="179">
        <v>0</v>
      </c>
      <c r="L66" s="179">
        <v>0</v>
      </c>
      <c r="M66" s="179">
        <v>0</v>
      </c>
      <c r="N66" s="179">
        <v>0</v>
      </c>
      <c r="O66" s="179">
        <v>1.2005863366602896E-2</v>
      </c>
      <c r="P66" s="174">
        <v>1.2005863366602896E-2</v>
      </c>
      <c r="Q66" s="174">
        <v>1.4109023224420618</v>
      </c>
    </row>
    <row r="67" spans="1:17" ht="13.5">
      <c r="A67" t="s">
        <v>482</v>
      </c>
      <c r="B67" t="s">
        <v>2813</v>
      </c>
      <c r="C67" t="s">
        <v>499</v>
      </c>
      <c r="D67" t="s">
        <v>10</v>
      </c>
      <c r="E67" s="179">
        <v>0</v>
      </c>
      <c r="F67" s="179">
        <v>0</v>
      </c>
      <c r="G67" s="179">
        <v>0</v>
      </c>
      <c r="H67" s="179">
        <v>0.13833881824350722</v>
      </c>
      <c r="I67" s="179">
        <v>1.2460874457532829</v>
      </c>
      <c r="J67" s="174">
        <v>1.3844262639967901</v>
      </c>
      <c r="K67" s="179">
        <v>0</v>
      </c>
      <c r="L67" s="179">
        <v>0</v>
      </c>
      <c r="M67" s="179">
        <v>0</v>
      </c>
      <c r="N67" s="179">
        <v>0</v>
      </c>
      <c r="O67" s="179">
        <v>1.258927682125857E-2</v>
      </c>
      <c r="P67" s="174">
        <v>1.258927682125857E-2</v>
      </c>
      <c r="Q67" s="174">
        <v>1.3970155408180487</v>
      </c>
    </row>
    <row r="68" spans="1:17" ht="13.5">
      <c r="A68" t="s">
        <v>482</v>
      </c>
      <c r="B68" t="s">
        <v>2815</v>
      </c>
      <c r="C68" t="s">
        <v>500</v>
      </c>
      <c r="D68" t="s">
        <v>10</v>
      </c>
      <c r="E68" s="179">
        <v>0</v>
      </c>
      <c r="F68" s="179">
        <v>0</v>
      </c>
      <c r="G68" s="179">
        <v>0</v>
      </c>
      <c r="H68" s="179">
        <v>0.24026334199773802</v>
      </c>
      <c r="I68" s="179">
        <v>2.1641730404840884</v>
      </c>
      <c r="J68" s="174">
        <v>2.4044363824818262</v>
      </c>
      <c r="K68" s="179">
        <v>0</v>
      </c>
      <c r="L68" s="179">
        <v>0</v>
      </c>
      <c r="M68" s="179">
        <v>0</v>
      </c>
      <c r="N68" s="179">
        <v>0</v>
      </c>
      <c r="O68" s="179">
        <v>2.9193897184920534E-2</v>
      </c>
      <c r="P68" s="174">
        <v>2.9193897184920534E-2</v>
      </c>
      <c r="Q68" s="174">
        <v>2.4336302796667466</v>
      </c>
    </row>
    <row r="69" spans="1:17" ht="13.5">
      <c r="A69" t="s">
        <v>482</v>
      </c>
      <c r="B69" t="s">
        <v>2819</v>
      </c>
      <c r="C69" t="s">
        <v>501</v>
      </c>
      <c r="D69" t="s">
        <v>10</v>
      </c>
      <c r="E69" s="179">
        <v>0</v>
      </c>
      <c r="F69" s="179">
        <v>0</v>
      </c>
      <c r="G69" s="179">
        <v>0</v>
      </c>
      <c r="H69" s="179">
        <v>0.47149674350214082</v>
      </c>
      <c r="I69" s="179">
        <v>4.2470097257359782</v>
      </c>
      <c r="J69" s="174">
        <v>4.7185064692381191</v>
      </c>
      <c r="K69" s="179">
        <v>0</v>
      </c>
      <c r="L69" s="179">
        <v>0</v>
      </c>
      <c r="M69" s="179">
        <v>0</v>
      </c>
      <c r="N69" s="179">
        <v>0</v>
      </c>
      <c r="O69" s="179">
        <v>3.2565423284090421E-2</v>
      </c>
      <c r="P69" s="174">
        <v>3.2565423284090421E-2</v>
      </c>
      <c r="Q69" s="174">
        <v>4.7510718925222104</v>
      </c>
    </row>
    <row r="70" spans="1:17" ht="13.5">
      <c r="A70" t="s">
        <v>482</v>
      </c>
      <c r="B70" t="s">
        <v>2822</v>
      </c>
      <c r="C70" t="s">
        <v>502</v>
      </c>
      <c r="D70" t="s">
        <v>10</v>
      </c>
      <c r="E70" s="179">
        <v>0</v>
      </c>
      <c r="F70" s="179">
        <v>0</v>
      </c>
      <c r="G70" s="179">
        <v>0.13280042939197065</v>
      </c>
      <c r="H70" s="179">
        <v>1.1964723802388759</v>
      </c>
      <c r="I70" s="179">
        <v>0</v>
      </c>
      <c r="J70" s="174">
        <v>1.3292728096308468</v>
      </c>
      <c r="K70" s="179">
        <v>0</v>
      </c>
      <c r="L70" s="179">
        <v>0</v>
      </c>
      <c r="M70" s="179">
        <v>0</v>
      </c>
      <c r="N70" s="179">
        <v>1.0106771042132652E-2</v>
      </c>
      <c r="O70" s="179">
        <v>2.0171935182183749E-2</v>
      </c>
      <c r="P70" s="174">
        <v>3.0278706224316401E-2</v>
      </c>
      <c r="Q70" s="174">
        <v>1.3595515158551632</v>
      </c>
    </row>
    <row r="71" spans="1:17" ht="13.5">
      <c r="A71" t="s">
        <v>482</v>
      </c>
      <c r="B71" t="s">
        <v>2823</v>
      </c>
      <c r="C71" t="s">
        <v>503</v>
      </c>
      <c r="D71" t="s">
        <v>10</v>
      </c>
      <c r="E71" s="179">
        <v>0.14775721603269001</v>
      </c>
      <c r="F71" s="179">
        <v>1.3301935889704133</v>
      </c>
      <c r="G71" s="179">
        <v>0</v>
      </c>
      <c r="H71" s="179">
        <v>0</v>
      </c>
      <c r="I71" s="179">
        <v>0</v>
      </c>
      <c r="J71" s="174">
        <v>1.4779508050031032</v>
      </c>
      <c r="K71" s="179">
        <v>0</v>
      </c>
      <c r="L71" s="179">
        <v>1.20816641081101E-2</v>
      </c>
      <c r="M71" s="179">
        <v>2.4006200186841346E-2</v>
      </c>
      <c r="N71" s="179">
        <v>2.3894203744817218E-2</v>
      </c>
      <c r="O71" s="179">
        <v>2.3844729653878009E-2</v>
      </c>
      <c r="P71" s="174">
        <v>8.3826797693646662E-2</v>
      </c>
      <c r="Q71" s="174">
        <v>1.5617776026967498</v>
      </c>
    </row>
    <row r="72" spans="1:17" ht="13.5">
      <c r="A72" t="s">
        <v>482</v>
      </c>
      <c r="B72" t="s">
        <v>2824</v>
      </c>
      <c r="C72" t="s">
        <v>504</v>
      </c>
      <c r="D72" t="s">
        <v>10</v>
      </c>
      <c r="E72" s="179">
        <v>0</v>
      </c>
      <c r="F72" s="179">
        <v>0</v>
      </c>
      <c r="G72" s="179">
        <v>0</v>
      </c>
      <c r="H72" s="179">
        <v>0.19300712766110076</v>
      </c>
      <c r="I72" s="179">
        <v>1.7385127672083265</v>
      </c>
      <c r="J72" s="174">
        <v>1.9315198948694274</v>
      </c>
      <c r="K72" s="179">
        <v>0</v>
      </c>
      <c r="L72" s="179">
        <v>0</v>
      </c>
      <c r="M72" s="179">
        <v>0</v>
      </c>
      <c r="N72" s="179">
        <v>0</v>
      </c>
      <c r="O72" s="179">
        <v>1.4393426121268179E-2</v>
      </c>
      <c r="P72" s="174">
        <v>1.4393426121268179E-2</v>
      </c>
      <c r="Q72" s="174">
        <v>1.9459133209906956</v>
      </c>
    </row>
    <row r="73" spans="1:17" ht="13.5">
      <c r="A73" t="s">
        <v>482</v>
      </c>
      <c r="B73" t="s">
        <v>2831</v>
      </c>
      <c r="C73" t="s">
        <v>505</v>
      </c>
      <c r="D73" t="s">
        <v>10</v>
      </c>
      <c r="E73" s="179">
        <v>0</v>
      </c>
      <c r="F73" s="179">
        <v>0</v>
      </c>
      <c r="G73" s="179">
        <v>0</v>
      </c>
      <c r="H73" s="179">
        <v>0.23833113399020589</v>
      </c>
      <c r="I73" s="179">
        <v>2.1467690647262661</v>
      </c>
      <c r="J73" s="174">
        <v>2.3851001987164717</v>
      </c>
      <c r="K73" s="179">
        <v>0</v>
      </c>
      <c r="L73" s="179">
        <v>0</v>
      </c>
      <c r="M73" s="179">
        <v>0</v>
      </c>
      <c r="N73" s="179">
        <v>0</v>
      </c>
      <c r="O73" s="179">
        <v>2.3722761845912477E-2</v>
      </c>
      <c r="P73" s="174">
        <v>2.3722761845912477E-2</v>
      </c>
      <c r="Q73" s="174">
        <v>2.4088229605623841</v>
      </c>
    </row>
    <row r="74" spans="1:17" ht="13.5">
      <c r="A74" t="s">
        <v>482</v>
      </c>
      <c r="B74" t="s">
        <v>2835</v>
      </c>
      <c r="C74" t="s">
        <v>506</v>
      </c>
      <c r="D74" t="s">
        <v>10</v>
      </c>
      <c r="E74" s="179">
        <v>0</v>
      </c>
      <c r="F74" s="179">
        <v>0</v>
      </c>
      <c r="G74" s="179">
        <v>0.13402906770030718</v>
      </c>
      <c r="H74" s="179">
        <v>1.2075418251409251</v>
      </c>
      <c r="I74" s="179">
        <v>0</v>
      </c>
      <c r="J74" s="174">
        <v>1.3415708928412322</v>
      </c>
      <c r="K74" s="179">
        <v>0</v>
      </c>
      <c r="L74" s="179">
        <v>0</v>
      </c>
      <c r="M74" s="179">
        <v>0</v>
      </c>
      <c r="N74" s="179">
        <v>3.4318143436852756E-3</v>
      </c>
      <c r="O74" s="179">
        <v>6.8495710599178854E-3</v>
      </c>
      <c r="P74" s="174">
        <v>1.028138540360316E-2</v>
      </c>
      <c r="Q74" s="174">
        <v>1.3518522782448354</v>
      </c>
    </row>
    <row r="75" spans="1:17" ht="13.5">
      <c r="A75" t="s">
        <v>482</v>
      </c>
      <c r="B75" t="s">
        <v>2842</v>
      </c>
      <c r="C75" t="s">
        <v>507</v>
      </c>
      <c r="D75" t="s">
        <v>10</v>
      </c>
      <c r="E75" s="179">
        <v>0</v>
      </c>
      <c r="F75" s="179">
        <v>0</v>
      </c>
      <c r="G75" s="179">
        <v>7.7122761985860183E-2</v>
      </c>
      <c r="H75" s="179">
        <v>0</v>
      </c>
      <c r="I75" s="179">
        <v>0</v>
      </c>
      <c r="J75" s="174">
        <v>7.7122761985860183E-2</v>
      </c>
      <c r="K75" s="179">
        <v>0</v>
      </c>
      <c r="L75" s="179">
        <v>0</v>
      </c>
      <c r="M75" s="179">
        <v>0</v>
      </c>
      <c r="N75" s="179">
        <v>0</v>
      </c>
      <c r="O75" s="179">
        <v>0</v>
      </c>
      <c r="P75" s="174">
        <v>0</v>
      </c>
      <c r="Q75" s="174">
        <v>7.7122761985860183E-2</v>
      </c>
    </row>
    <row r="76" spans="1:17" ht="13.5">
      <c r="A76" t="s">
        <v>373</v>
      </c>
      <c r="B76" t="s">
        <v>2720</v>
      </c>
      <c r="C76" t="s">
        <v>374</v>
      </c>
      <c r="D76" t="s">
        <v>10</v>
      </c>
      <c r="E76" s="179">
        <v>0</v>
      </c>
      <c r="F76" s="179">
        <v>0</v>
      </c>
      <c r="G76" s="179">
        <v>0.75809450049243821</v>
      </c>
      <c r="H76" s="179">
        <v>0</v>
      </c>
      <c r="I76" s="179">
        <v>0</v>
      </c>
      <c r="J76" s="174">
        <v>0.75809450049243821</v>
      </c>
      <c r="K76" s="179">
        <v>0</v>
      </c>
      <c r="L76" s="179">
        <v>0</v>
      </c>
      <c r="M76" s="179">
        <v>7.1273320793269566E-3</v>
      </c>
      <c r="N76" s="179">
        <v>1.4187788206438181E-2</v>
      </c>
      <c r="O76" s="179">
        <v>1.4158565021593504E-2</v>
      </c>
      <c r="P76" s="174">
        <v>3.5473685307358643E-2</v>
      </c>
      <c r="Q76" s="174">
        <v>0.79356818579979693</v>
      </c>
    </row>
    <row r="77" spans="1:17" ht="13.5">
      <c r="A77" t="s">
        <v>373</v>
      </c>
      <c r="B77" t="s">
        <v>2721</v>
      </c>
      <c r="C77" t="s">
        <v>375</v>
      </c>
      <c r="D77" t="s">
        <v>10</v>
      </c>
      <c r="E77" s="179">
        <v>0</v>
      </c>
      <c r="F77" s="179">
        <v>0</v>
      </c>
      <c r="G77" s="179">
        <v>0</v>
      </c>
      <c r="H77" s="179">
        <v>0.84532783173061588</v>
      </c>
      <c r="I77" s="179">
        <v>0</v>
      </c>
      <c r="J77" s="174">
        <v>0.84532783173061588</v>
      </c>
      <c r="K77" s="179">
        <v>0</v>
      </c>
      <c r="L77" s="179">
        <v>0</v>
      </c>
      <c r="M77" s="179">
        <v>0</v>
      </c>
      <c r="N77" s="179">
        <v>7.595464658730385E-3</v>
      </c>
      <c r="O77" s="179">
        <v>1.5159285601639053E-2</v>
      </c>
      <c r="P77" s="174">
        <v>2.2754750260369438E-2</v>
      </c>
      <c r="Q77" s="174">
        <v>0.86808258199098531</v>
      </c>
    </row>
    <row r="78" spans="1:17" ht="13.5">
      <c r="A78" t="s">
        <v>373</v>
      </c>
      <c r="B78" t="s">
        <v>2722</v>
      </c>
      <c r="C78" t="s">
        <v>376</v>
      </c>
      <c r="D78" t="s">
        <v>10</v>
      </c>
      <c r="E78" s="179">
        <v>0</v>
      </c>
      <c r="F78" s="179">
        <v>0.49874080615651251</v>
      </c>
      <c r="G78" s="179">
        <v>0</v>
      </c>
      <c r="H78" s="179">
        <v>0</v>
      </c>
      <c r="I78" s="179">
        <v>0</v>
      </c>
      <c r="J78" s="174">
        <v>0.49874080615651251</v>
      </c>
      <c r="K78" s="179">
        <v>0</v>
      </c>
      <c r="L78" s="179">
        <v>4.9086824251157006E-3</v>
      </c>
      <c r="M78" s="179">
        <v>9.7534719676852268E-3</v>
      </c>
      <c r="N78" s="179">
        <v>9.707954645332053E-3</v>
      </c>
      <c r="O78" s="179">
        <v>9.687890460529586E-3</v>
      </c>
      <c r="P78" s="174">
        <v>3.4057999498662568E-2</v>
      </c>
      <c r="Q78" s="174">
        <v>0.53279880565517512</v>
      </c>
    </row>
    <row r="79" spans="1:17" ht="13.5">
      <c r="A79" t="s">
        <v>373</v>
      </c>
      <c r="B79" t="s">
        <v>2723</v>
      </c>
      <c r="C79" t="s">
        <v>377</v>
      </c>
      <c r="D79" t="s">
        <v>10</v>
      </c>
      <c r="E79" s="179">
        <v>0</v>
      </c>
      <c r="F79" s="179">
        <v>0</v>
      </c>
      <c r="G79" s="179">
        <v>0</v>
      </c>
      <c r="H79" s="179">
        <v>0</v>
      </c>
      <c r="I79" s="179">
        <v>0.74474219029218458</v>
      </c>
      <c r="J79" s="174">
        <v>0.74474219029218458</v>
      </c>
      <c r="K79" s="179">
        <v>0</v>
      </c>
      <c r="L79" s="179">
        <v>0</v>
      </c>
      <c r="M79" s="179">
        <v>0</v>
      </c>
      <c r="N79" s="179">
        <v>0</v>
      </c>
      <c r="O79" s="179">
        <v>6.2704072253495597E-3</v>
      </c>
      <c r="P79" s="174">
        <v>6.2704072253495597E-3</v>
      </c>
      <c r="Q79" s="174">
        <v>0.75101259751753413</v>
      </c>
    </row>
    <row r="80" spans="1:17" ht="13.5">
      <c r="A80" t="s">
        <v>373</v>
      </c>
      <c r="B80" t="s">
        <v>2724</v>
      </c>
      <c r="C80" t="s">
        <v>378</v>
      </c>
      <c r="D80" t="s">
        <v>10</v>
      </c>
      <c r="E80" s="179">
        <v>0</v>
      </c>
      <c r="F80" s="179">
        <v>0</v>
      </c>
      <c r="G80" s="179">
        <v>0.56478006621268173</v>
      </c>
      <c r="H80" s="179">
        <v>0</v>
      </c>
      <c r="I80" s="179">
        <v>0</v>
      </c>
      <c r="J80" s="174">
        <v>0.56478006621268173</v>
      </c>
      <c r="K80" s="179">
        <v>0</v>
      </c>
      <c r="L80" s="179">
        <v>0</v>
      </c>
      <c r="M80" s="179">
        <v>5.7958232604212647E-3</v>
      </c>
      <c r="N80" s="179">
        <v>1.1537765116496245E-2</v>
      </c>
      <c r="O80" s="179">
        <v>1.1513881694350594E-2</v>
      </c>
      <c r="P80" s="174">
        <v>2.8847470071268106E-2</v>
      </c>
      <c r="Q80" s="174">
        <v>0.59362753628394993</v>
      </c>
    </row>
    <row r="81" spans="1:17" ht="13.5">
      <c r="A81" t="s">
        <v>373</v>
      </c>
      <c r="B81" t="s">
        <v>2725</v>
      </c>
      <c r="C81" t="s">
        <v>379</v>
      </c>
      <c r="D81" t="s">
        <v>10</v>
      </c>
      <c r="E81" s="179">
        <v>0</v>
      </c>
      <c r="F81" s="179">
        <v>0</v>
      </c>
      <c r="G81" s="179">
        <v>0.81036780880177495</v>
      </c>
      <c r="H81" s="179">
        <v>0</v>
      </c>
      <c r="I81" s="179">
        <v>0</v>
      </c>
      <c r="J81" s="174">
        <v>0.81036780880177495</v>
      </c>
      <c r="K81" s="179">
        <v>0</v>
      </c>
      <c r="L81" s="179">
        <v>0</v>
      </c>
      <c r="M81" s="179">
        <v>7.2811823300047446E-3</v>
      </c>
      <c r="N81" s="179">
        <v>1.4494445882027798E-2</v>
      </c>
      <c r="O81" s="179">
        <v>1.4464444881417907E-2</v>
      </c>
      <c r="P81" s="174">
        <v>3.6240073093450446E-2</v>
      </c>
      <c r="Q81" s="174">
        <v>0.84660788189522529</v>
      </c>
    </row>
    <row r="82" spans="1:17" ht="13.5">
      <c r="A82" t="s">
        <v>373</v>
      </c>
      <c r="B82" t="s">
        <v>2726</v>
      </c>
      <c r="C82" t="s">
        <v>380</v>
      </c>
      <c r="D82" t="s">
        <v>10</v>
      </c>
      <c r="E82" s="179">
        <v>0.10332111814632</v>
      </c>
      <c r="F82" s="179">
        <v>0</v>
      </c>
      <c r="G82" s="179">
        <v>0</v>
      </c>
      <c r="H82" s="179">
        <v>0</v>
      </c>
      <c r="I82" s="179">
        <v>0</v>
      </c>
      <c r="J82" s="174">
        <v>0.10332111814632</v>
      </c>
      <c r="K82" s="179">
        <v>7.2216393626999996E-4</v>
      </c>
      <c r="L82" s="179">
        <v>1.4377220487342998E-3</v>
      </c>
      <c r="M82" s="179">
        <v>1.4284955917854723E-3</v>
      </c>
      <c r="N82" s="179">
        <v>1.4217969718394851E-3</v>
      </c>
      <c r="O82" s="179">
        <v>1.4188535049720449E-3</v>
      </c>
      <c r="P82" s="174">
        <v>6.4290320536013025E-3</v>
      </c>
      <c r="Q82" s="174">
        <v>0.10975015019992131</v>
      </c>
    </row>
    <row r="83" spans="1:17" ht="13.5">
      <c r="A83" t="s">
        <v>373</v>
      </c>
      <c r="B83" t="s">
        <v>2728</v>
      </c>
      <c r="C83" t="s">
        <v>381</v>
      </c>
      <c r="D83" t="s">
        <v>10</v>
      </c>
      <c r="E83" s="179">
        <v>0</v>
      </c>
      <c r="F83" s="179">
        <v>0</v>
      </c>
      <c r="G83" s="179">
        <v>0</v>
      </c>
      <c r="H83" s="179">
        <v>0.93990272562266641</v>
      </c>
      <c r="I83" s="179">
        <v>0</v>
      </c>
      <c r="J83" s="174">
        <v>0.93990272562266641</v>
      </c>
      <c r="K83" s="179">
        <v>0</v>
      </c>
      <c r="L83" s="179">
        <v>0</v>
      </c>
      <c r="M83" s="179">
        <v>0</v>
      </c>
      <c r="N83" s="179">
        <v>8.1926663108954408E-3</v>
      </c>
      <c r="O83" s="179">
        <v>1.6351536002302672E-2</v>
      </c>
      <c r="P83" s="174">
        <v>2.4544202313198114E-2</v>
      </c>
      <c r="Q83" s="174">
        <v>0.9644469279358644</v>
      </c>
    </row>
    <row r="84" spans="1:17" ht="13.5">
      <c r="A84" t="s">
        <v>373</v>
      </c>
      <c r="B84" t="s">
        <v>2730</v>
      </c>
      <c r="C84" t="s">
        <v>382</v>
      </c>
      <c r="D84" t="s">
        <v>10</v>
      </c>
      <c r="E84" s="179">
        <v>0</v>
      </c>
      <c r="F84" s="179">
        <v>0</v>
      </c>
      <c r="G84" s="179">
        <v>0</v>
      </c>
      <c r="H84" s="179">
        <v>0.10295184010617393</v>
      </c>
      <c r="I84" s="179">
        <v>0.92734020023670816</v>
      </c>
      <c r="J84" s="174">
        <v>1.0302920403428821</v>
      </c>
      <c r="K84" s="179">
        <v>0</v>
      </c>
      <c r="L84" s="179">
        <v>0</v>
      </c>
      <c r="M84" s="179">
        <v>0</v>
      </c>
      <c r="N84" s="179">
        <v>0</v>
      </c>
      <c r="O84" s="179">
        <v>8.7150614917996978E-3</v>
      </c>
      <c r="P84" s="174">
        <v>8.7150614917996978E-3</v>
      </c>
      <c r="Q84" s="174">
        <v>1.0390071018346816</v>
      </c>
    </row>
    <row r="85" spans="1:17" ht="13.5">
      <c r="A85" t="s">
        <v>373</v>
      </c>
      <c r="B85" t="s">
        <v>2732</v>
      </c>
      <c r="C85" t="s">
        <v>383</v>
      </c>
      <c r="D85" t="s">
        <v>10</v>
      </c>
      <c r="E85" s="179">
        <v>0</v>
      </c>
      <c r="F85" s="179">
        <v>0.81883820301522525</v>
      </c>
      <c r="G85" s="179">
        <v>0</v>
      </c>
      <c r="H85" s="179">
        <v>0</v>
      </c>
      <c r="I85" s="179">
        <v>0</v>
      </c>
      <c r="J85" s="174">
        <v>0.81883820301522525</v>
      </c>
      <c r="K85" s="179">
        <v>0</v>
      </c>
      <c r="L85" s="179">
        <v>7.4483187381645007E-3</v>
      </c>
      <c r="M85" s="179">
        <v>1.4799697556579981E-2</v>
      </c>
      <c r="N85" s="179">
        <v>1.473067064492002E-2</v>
      </c>
      <c r="O85" s="179">
        <v>1.470011322333625E-2</v>
      </c>
      <c r="P85" s="174">
        <v>5.1678800163000742E-2</v>
      </c>
      <c r="Q85" s="174">
        <v>0.87051700317822611</v>
      </c>
    </row>
    <row r="86" spans="1:17" ht="13.5">
      <c r="A86" t="s">
        <v>373</v>
      </c>
      <c r="B86" t="s">
        <v>2733</v>
      </c>
      <c r="C86" t="s">
        <v>384</v>
      </c>
      <c r="D86" t="s">
        <v>10</v>
      </c>
      <c r="E86" s="179">
        <v>0</v>
      </c>
      <c r="F86" s="179">
        <v>0</v>
      </c>
      <c r="G86" s="179">
        <v>0</v>
      </c>
      <c r="H86" s="179">
        <v>0.83887672124584722</v>
      </c>
      <c r="I86" s="179">
        <v>0</v>
      </c>
      <c r="J86" s="174">
        <v>0.83887672124584722</v>
      </c>
      <c r="K86" s="179">
        <v>0</v>
      </c>
      <c r="L86" s="179">
        <v>0</v>
      </c>
      <c r="M86" s="179">
        <v>0</v>
      </c>
      <c r="N86" s="179">
        <v>7.5327178959995675E-3</v>
      </c>
      <c r="O86" s="179">
        <v>1.5034060988759415E-2</v>
      </c>
      <c r="P86" s="174">
        <v>2.2566778884758981E-2</v>
      </c>
      <c r="Q86" s="174">
        <v>0.86144350013060611</v>
      </c>
    </row>
    <row r="87" spans="1:17" ht="13.5">
      <c r="A87" t="s">
        <v>373</v>
      </c>
      <c r="B87" t="s">
        <v>2734</v>
      </c>
      <c r="C87" t="s">
        <v>385</v>
      </c>
      <c r="D87" t="s">
        <v>10</v>
      </c>
      <c r="E87" s="179">
        <v>0</v>
      </c>
      <c r="F87" s="179">
        <v>0</v>
      </c>
      <c r="G87" s="179">
        <v>0.79973710950420107</v>
      </c>
      <c r="H87" s="179">
        <v>0</v>
      </c>
      <c r="I87" s="179">
        <v>0</v>
      </c>
      <c r="J87" s="174">
        <v>0.79973710950420107</v>
      </c>
      <c r="K87" s="179">
        <v>0</v>
      </c>
      <c r="L87" s="179">
        <v>0</v>
      </c>
      <c r="M87" s="179">
        <v>7.3773624614271094E-3</v>
      </c>
      <c r="N87" s="179">
        <v>1.4686027158484109E-2</v>
      </c>
      <c r="O87" s="179">
        <v>1.4655529327004991E-2</v>
      </c>
      <c r="P87" s="174">
        <v>3.6718918946916208E-2</v>
      </c>
      <c r="Q87" s="174">
        <v>0.83645602845111733</v>
      </c>
    </row>
    <row r="88" spans="1:17" ht="13.5">
      <c r="A88" t="s">
        <v>373</v>
      </c>
      <c r="B88" t="s">
        <v>2736</v>
      </c>
      <c r="C88" t="s">
        <v>386</v>
      </c>
      <c r="D88" t="s">
        <v>10</v>
      </c>
      <c r="E88" s="179">
        <v>0</v>
      </c>
      <c r="F88" s="179">
        <v>0</v>
      </c>
      <c r="G88" s="179">
        <v>0.68243772869128405</v>
      </c>
      <c r="H88" s="179">
        <v>0</v>
      </c>
      <c r="I88" s="179">
        <v>0</v>
      </c>
      <c r="J88" s="174">
        <v>0.68243772869128405</v>
      </c>
      <c r="K88" s="179">
        <v>0</v>
      </c>
      <c r="L88" s="179">
        <v>0</v>
      </c>
      <c r="M88" s="179">
        <v>6.7217242848401975E-3</v>
      </c>
      <c r="N88" s="179">
        <v>1.3380545379179137E-2</v>
      </c>
      <c r="O88" s="179">
        <v>1.3352844475949147E-2</v>
      </c>
      <c r="P88" s="174">
        <v>3.3455114139968482E-2</v>
      </c>
      <c r="Q88" s="174">
        <v>0.71589284283125254</v>
      </c>
    </row>
    <row r="89" spans="1:17" ht="13.5">
      <c r="A89" t="s">
        <v>373</v>
      </c>
      <c r="B89" t="s">
        <v>2737</v>
      </c>
      <c r="C89" t="s">
        <v>387</v>
      </c>
      <c r="D89" t="s">
        <v>10</v>
      </c>
      <c r="E89" s="179">
        <v>0</v>
      </c>
      <c r="F89" s="179">
        <v>0.93171785701065546</v>
      </c>
      <c r="G89" s="179">
        <v>0</v>
      </c>
      <c r="H89" s="179">
        <v>0</v>
      </c>
      <c r="I89" s="179">
        <v>0</v>
      </c>
      <c r="J89" s="174">
        <v>0.93171785701065546</v>
      </c>
      <c r="K89" s="179">
        <v>0</v>
      </c>
      <c r="L89" s="179">
        <v>2.1746916724127E-3</v>
      </c>
      <c r="M89" s="179">
        <v>4.3213396156636386E-3</v>
      </c>
      <c r="N89" s="179">
        <v>4.3011469977805566E-3</v>
      </c>
      <c r="O89" s="179">
        <v>4.2921626814557889E-3</v>
      </c>
      <c r="P89" s="174">
        <v>1.5089340967312683E-2</v>
      </c>
      <c r="Q89" s="174">
        <v>0.9468071979779682</v>
      </c>
    </row>
    <row r="90" spans="1:17" ht="13.5">
      <c r="A90" t="s">
        <v>373</v>
      </c>
      <c r="B90" t="s">
        <v>2738</v>
      </c>
      <c r="C90" t="s">
        <v>388</v>
      </c>
      <c r="D90" t="s">
        <v>10</v>
      </c>
      <c r="E90" s="179">
        <v>0</v>
      </c>
      <c r="F90" s="179">
        <v>0</v>
      </c>
      <c r="G90" s="179">
        <v>0</v>
      </c>
      <c r="H90" s="179">
        <v>0</v>
      </c>
      <c r="I90" s="179">
        <v>0.8225037985100313</v>
      </c>
      <c r="J90" s="174">
        <v>0.8225037985100313</v>
      </c>
      <c r="K90" s="179">
        <v>0</v>
      </c>
      <c r="L90" s="179">
        <v>0</v>
      </c>
      <c r="M90" s="179">
        <v>0</v>
      </c>
      <c r="N90" s="179">
        <v>0</v>
      </c>
      <c r="O90" s="179">
        <v>6.7102057898043568E-3</v>
      </c>
      <c r="P90" s="174">
        <v>6.7102057898043568E-3</v>
      </c>
      <c r="Q90" s="174">
        <v>0.82921400429983572</v>
      </c>
    </row>
    <row r="91" spans="1:17" ht="13.5">
      <c r="A91" t="s">
        <v>373</v>
      </c>
      <c r="B91" t="s">
        <v>2739</v>
      </c>
      <c r="C91" t="s">
        <v>389</v>
      </c>
      <c r="D91" t="s">
        <v>10</v>
      </c>
      <c r="E91" s="179">
        <v>0</v>
      </c>
      <c r="F91" s="179">
        <v>0</v>
      </c>
      <c r="G91" s="179">
        <v>0.54211031908238494</v>
      </c>
      <c r="H91" s="179">
        <v>5.9695416470548883</v>
      </c>
      <c r="I91" s="179">
        <v>4.3451046062409837</v>
      </c>
      <c r="J91" s="174">
        <v>10.856756572378258</v>
      </c>
      <c r="K91" s="179">
        <v>0</v>
      </c>
      <c r="L91" s="179">
        <v>0</v>
      </c>
      <c r="M91" s="179">
        <v>0</v>
      </c>
      <c r="N91" s="179">
        <v>0</v>
      </c>
      <c r="O91" s="179">
        <v>9.3079438051871216E-2</v>
      </c>
      <c r="P91" s="174">
        <v>9.3079438051871216E-2</v>
      </c>
      <c r="Q91" s="174">
        <v>10.949836010430129</v>
      </c>
    </row>
    <row r="92" spans="1:17" ht="13.5">
      <c r="A92" t="s">
        <v>373</v>
      </c>
      <c r="B92" t="s">
        <v>2741</v>
      </c>
      <c r="C92" t="s">
        <v>390</v>
      </c>
      <c r="D92" t="s">
        <v>10</v>
      </c>
      <c r="E92" s="179">
        <v>0</v>
      </c>
      <c r="F92" s="179">
        <v>0</v>
      </c>
      <c r="G92" s="179">
        <v>0</v>
      </c>
      <c r="H92" s="179">
        <v>0.76342891947080815</v>
      </c>
      <c r="I92" s="179">
        <v>0</v>
      </c>
      <c r="J92" s="174">
        <v>0.76342891947080815</v>
      </c>
      <c r="K92" s="179">
        <v>0</v>
      </c>
      <c r="L92" s="179">
        <v>0</v>
      </c>
      <c r="M92" s="179">
        <v>0</v>
      </c>
      <c r="N92" s="179">
        <v>6.6806532711332287E-3</v>
      </c>
      <c r="O92" s="179">
        <v>1.3333544891272973E-2</v>
      </c>
      <c r="P92" s="174">
        <v>2.0014198162406203E-2</v>
      </c>
      <c r="Q92" s="174">
        <v>0.78344311763321439</v>
      </c>
    </row>
    <row r="93" spans="1:17" ht="13.5">
      <c r="A93" t="s">
        <v>373</v>
      </c>
      <c r="B93" t="s">
        <v>2743</v>
      </c>
      <c r="C93" t="s">
        <v>391</v>
      </c>
      <c r="D93" t="s">
        <v>10</v>
      </c>
      <c r="E93" s="179">
        <v>0</v>
      </c>
      <c r="F93" s="179">
        <v>0</v>
      </c>
      <c r="G93" s="179">
        <v>0.83975147002962414</v>
      </c>
      <c r="H93" s="179">
        <v>0</v>
      </c>
      <c r="I93" s="179">
        <v>0</v>
      </c>
      <c r="J93" s="174">
        <v>0.83975147002962414</v>
      </c>
      <c r="K93" s="179">
        <v>0</v>
      </c>
      <c r="L93" s="179">
        <v>0</v>
      </c>
      <c r="M93" s="179">
        <v>7.626984777848806E-3</v>
      </c>
      <c r="N93" s="179">
        <v>1.5182614385995094E-2</v>
      </c>
      <c r="O93" s="179">
        <v>1.5151111114091115E-2</v>
      </c>
      <c r="P93" s="174">
        <v>3.7960710277935017E-2</v>
      </c>
      <c r="Q93" s="174">
        <v>0.87771218030755915</v>
      </c>
    </row>
    <row r="94" spans="1:17" ht="13.5">
      <c r="A94" t="s">
        <v>373</v>
      </c>
      <c r="B94" t="s">
        <v>2744</v>
      </c>
      <c r="C94" t="s">
        <v>392</v>
      </c>
      <c r="D94" t="s">
        <v>10</v>
      </c>
      <c r="E94" s="179">
        <v>0</v>
      </c>
      <c r="F94" s="179">
        <v>0.74873494614672742</v>
      </c>
      <c r="G94" s="179">
        <v>0</v>
      </c>
      <c r="H94" s="179">
        <v>0</v>
      </c>
      <c r="I94" s="179">
        <v>0</v>
      </c>
      <c r="J94" s="174">
        <v>0.74873494614672742</v>
      </c>
      <c r="K94" s="179">
        <v>0</v>
      </c>
      <c r="L94" s="179">
        <v>6.9163912254689005E-3</v>
      </c>
      <c r="M94" s="179">
        <v>1.3742418363496892E-2</v>
      </c>
      <c r="N94" s="179">
        <v>1.3678296880997955E-2</v>
      </c>
      <c r="O94" s="179">
        <v>1.3650067358608711E-2</v>
      </c>
      <c r="P94" s="174">
        <v>4.7987173828572455E-2</v>
      </c>
      <c r="Q94" s="174">
        <v>0.79672211997529985</v>
      </c>
    </row>
    <row r="95" spans="1:17" ht="13.5">
      <c r="A95" t="s">
        <v>373</v>
      </c>
      <c r="B95" t="s">
        <v>2745</v>
      </c>
      <c r="C95" t="s">
        <v>393</v>
      </c>
      <c r="D95" t="s">
        <v>10</v>
      </c>
      <c r="E95" s="179">
        <v>0</v>
      </c>
      <c r="F95" s="179">
        <v>0.47625563421808048</v>
      </c>
      <c r="G95" s="179">
        <v>0</v>
      </c>
      <c r="H95" s="179">
        <v>0</v>
      </c>
      <c r="I95" s="179">
        <v>0</v>
      </c>
      <c r="J95" s="174">
        <v>0.47625563421808048</v>
      </c>
      <c r="K95" s="179">
        <v>0</v>
      </c>
      <c r="L95" s="179">
        <v>5.0543571122373E-3</v>
      </c>
      <c r="M95" s="179">
        <v>1.0042828493309237E-2</v>
      </c>
      <c r="N95" s="179">
        <v>9.9959928807095942E-3</v>
      </c>
      <c r="O95" s="179">
        <v>9.9753429284468332E-3</v>
      </c>
      <c r="P95" s="174">
        <v>3.5068521414702965E-2</v>
      </c>
      <c r="Q95" s="174">
        <v>0.51132415563278344</v>
      </c>
    </row>
    <row r="96" spans="1:17" ht="13.5">
      <c r="A96" t="s">
        <v>373</v>
      </c>
      <c r="B96" t="s">
        <v>2746</v>
      </c>
      <c r="C96" t="s">
        <v>394</v>
      </c>
      <c r="D96" t="s">
        <v>10</v>
      </c>
      <c r="E96" s="179">
        <v>0</v>
      </c>
      <c r="F96" s="179">
        <v>0</v>
      </c>
      <c r="G96" s="179">
        <v>0</v>
      </c>
      <c r="H96" s="179">
        <v>0.14520430512097954</v>
      </c>
      <c r="I96" s="179">
        <v>1.3079287894571676</v>
      </c>
      <c r="J96" s="174">
        <v>1.4531330945781471</v>
      </c>
      <c r="K96" s="179">
        <v>0</v>
      </c>
      <c r="L96" s="179">
        <v>0</v>
      </c>
      <c r="M96" s="179">
        <v>0</v>
      </c>
      <c r="N96" s="179">
        <v>0</v>
      </c>
      <c r="O96" s="179">
        <v>1.2141340883841752E-2</v>
      </c>
      <c r="P96" s="174">
        <v>1.2141340883841752E-2</v>
      </c>
      <c r="Q96" s="174">
        <v>1.4652744354619891</v>
      </c>
    </row>
    <row r="97" spans="1:17" ht="13.5">
      <c r="A97" t="s">
        <v>373</v>
      </c>
      <c r="B97" t="s">
        <v>2747</v>
      </c>
      <c r="C97" t="s">
        <v>395</v>
      </c>
      <c r="D97" t="s">
        <v>10</v>
      </c>
      <c r="E97" s="179">
        <v>0</v>
      </c>
      <c r="F97" s="179">
        <v>0</v>
      </c>
      <c r="G97" s="179">
        <v>0.70502377490799961</v>
      </c>
      <c r="H97" s="179">
        <v>0</v>
      </c>
      <c r="I97" s="179">
        <v>0</v>
      </c>
      <c r="J97" s="174">
        <v>0.70502377490799961</v>
      </c>
      <c r="K97" s="179">
        <v>0</v>
      </c>
      <c r="L97" s="179">
        <v>0</v>
      </c>
      <c r="M97" s="179">
        <v>6.2728330587384995E-3</v>
      </c>
      <c r="N97" s="179">
        <v>1.248702809936484E-2</v>
      </c>
      <c r="O97" s="179">
        <v>1.2461138713384548E-2</v>
      </c>
      <c r="P97" s="174">
        <v>3.1220999871487892E-2</v>
      </c>
      <c r="Q97" s="174">
        <v>0.73624477477948747</v>
      </c>
    </row>
    <row r="98" spans="1:17" ht="13.5">
      <c r="A98" t="s">
        <v>373</v>
      </c>
      <c r="B98" t="s">
        <v>2748</v>
      </c>
      <c r="C98" t="s">
        <v>396</v>
      </c>
      <c r="D98" t="s">
        <v>10</v>
      </c>
      <c r="E98" s="179">
        <v>0</v>
      </c>
      <c r="F98" s="179">
        <v>0</v>
      </c>
      <c r="G98" s="179">
        <v>0</v>
      </c>
      <c r="H98" s="179">
        <v>0</v>
      </c>
      <c r="I98" s="179">
        <v>0.77957534261166495</v>
      </c>
      <c r="J98" s="174">
        <v>0.77957534261166495</v>
      </c>
      <c r="K98" s="179">
        <v>0</v>
      </c>
      <c r="L98" s="179">
        <v>0</v>
      </c>
      <c r="M98" s="179">
        <v>0</v>
      </c>
      <c r="N98" s="179">
        <v>0</v>
      </c>
      <c r="O98" s="179">
        <v>6.7319549371509689E-3</v>
      </c>
      <c r="P98" s="174">
        <v>6.7319549371509689E-3</v>
      </c>
      <c r="Q98" s="174">
        <v>0.7863072975488159</v>
      </c>
    </row>
    <row r="99" spans="1:17" ht="13.5">
      <c r="A99" t="s">
        <v>373</v>
      </c>
      <c r="B99" t="s">
        <v>2749</v>
      </c>
      <c r="C99" t="s">
        <v>397</v>
      </c>
      <c r="D99" t="s">
        <v>10</v>
      </c>
      <c r="E99" s="179">
        <v>0</v>
      </c>
      <c r="F99" s="179">
        <v>0</v>
      </c>
      <c r="G99" s="179">
        <v>0</v>
      </c>
      <c r="H99" s="179">
        <v>0.10368605043155273</v>
      </c>
      <c r="I99" s="179">
        <v>0.93395311013953453</v>
      </c>
      <c r="J99" s="174">
        <v>1.0376391605710871</v>
      </c>
      <c r="K99" s="179">
        <v>0</v>
      </c>
      <c r="L99" s="179">
        <v>0</v>
      </c>
      <c r="M99" s="179">
        <v>0</v>
      </c>
      <c r="N99" s="179">
        <v>0</v>
      </c>
      <c r="O99" s="179">
        <v>8.9207690842375755E-3</v>
      </c>
      <c r="P99" s="174">
        <v>8.9207690842375755E-3</v>
      </c>
      <c r="Q99" s="174">
        <v>1.0465599296553245</v>
      </c>
    </row>
    <row r="100" spans="1:17" ht="13.5">
      <c r="A100" t="s">
        <v>373</v>
      </c>
      <c r="B100" t="s">
        <v>2750</v>
      </c>
      <c r="C100" t="s">
        <v>398</v>
      </c>
      <c r="D100" t="s">
        <v>10</v>
      </c>
      <c r="E100" s="179">
        <v>0.87859790259081016</v>
      </c>
      <c r="F100" s="179">
        <v>0</v>
      </c>
      <c r="G100" s="179">
        <v>0</v>
      </c>
      <c r="H100" s="179">
        <v>0</v>
      </c>
      <c r="I100" s="179">
        <v>0</v>
      </c>
      <c r="J100" s="174">
        <v>0.87859790259081016</v>
      </c>
      <c r="K100" s="179">
        <v>8.0290883260199994E-3</v>
      </c>
      <c r="L100" s="179">
        <v>1.5987489904878801E-2</v>
      </c>
      <c r="M100" s="179">
        <v>1.588343458946628E-2</v>
      </c>
      <c r="N100" s="179">
        <v>1.580921861184182E-2</v>
      </c>
      <c r="O100" s="179">
        <v>1.577648260812451E-2</v>
      </c>
      <c r="P100" s="174">
        <v>7.1485714040331411E-2</v>
      </c>
      <c r="Q100" s="174">
        <v>0.9500836166311416</v>
      </c>
    </row>
    <row r="101" spans="1:17" ht="13.5">
      <c r="A101" t="s">
        <v>373</v>
      </c>
      <c r="B101" t="s">
        <v>2752</v>
      </c>
      <c r="C101" t="s">
        <v>399</v>
      </c>
      <c r="D101" t="s">
        <v>10</v>
      </c>
      <c r="E101" s="179">
        <v>0</v>
      </c>
      <c r="F101" s="179">
        <v>0</v>
      </c>
      <c r="G101" s="179">
        <v>0.53399599949556409</v>
      </c>
      <c r="H101" s="179">
        <v>0</v>
      </c>
      <c r="I101" s="179">
        <v>0</v>
      </c>
      <c r="J101" s="174">
        <v>0.53399599949556409</v>
      </c>
      <c r="K101" s="179">
        <v>0</v>
      </c>
      <c r="L101" s="179">
        <v>0</v>
      </c>
      <c r="M101" s="179">
        <v>5.2845739047116379E-3</v>
      </c>
      <c r="N101" s="179">
        <v>1.0519561403890803E-2</v>
      </c>
      <c r="O101" s="179">
        <v>1.0497897740847207E-2</v>
      </c>
      <c r="P101" s="174">
        <v>2.6302033049449648E-2</v>
      </c>
      <c r="Q101" s="174">
        <v>0.56029803254501376</v>
      </c>
    </row>
    <row r="102" spans="1:17" ht="13.5">
      <c r="A102" t="s">
        <v>373</v>
      </c>
      <c r="B102" t="s">
        <v>2753</v>
      </c>
      <c r="C102" t="s">
        <v>400</v>
      </c>
      <c r="D102" t="s">
        <v>10</v>
      </c>
      <c r="E102" s="179">
        <v>0</v>
      </c>
      <c r="F102" s="179">
        <v>0</v>
      </c>
      <c r="G102" s="179">
        <v>0.6058558625071685</v>
      </c>
      <c r="H102" s="179">
        <v>0</v>
      </c>
      <c r="I102" s="179">
        <v>0</v>
      </c>
      <c r="J102" s="174">
        <v>0.6058558625071685</v>
      </c>
      <c r="K102" s="179">
        <v>0</v>
      </c>
      <c r="L102" s="179">
        <v>0</v>
      </c>
      <c r="M102" s="179">
        <v>6.1533931836440861E-3</v>
      </c>
      <c r="N102" s="179">
        <v>1.2249151611937677E-2</v>
      </c>
      <c r="O102" s="179">
        <v>1.2223781657807041E-2</v>
      </c>
      <c r="P102" s="174">
        <v>3.0626326453388801E-2</v>
      </c>
      <c r="Q102" s="174">
        <v>0.6364821889605573</v>
      </c>
    </row>
    <row r="103" spans="1:17" ht="13.5">
      <c r="A103" t="s">
        <v>373</v>
      </c>
      <c r="B103" t="s">
        <v>2754</v>
      </c>
      <c r="C103" t="s">
        <v>401</v>
      </c>
      <c r="D103" t="s">
        <v>10</v>
      </c>
      <c r="E103" s="179">
        <v>0.64765007359026017</v>
      </c>
      <c r="F103" s="179">
        <v>0</v>
      </c>
      <c r="G103" s="179">
        <v>0</v>
      </c>
      <c r="H103" s="179">
        <v>0</v>
      </c>
      <c r="I103" s="179">
        <v>0</v>
      </c>
      <c r="J103" s="174">
        <v>0.64765007359026017</v>
      </c>
      <c r="K103" s="179">
        <v>6.0192126027000005E-3</v>
      </c>
      <c r="L103" s="179">
        <v>1.19855518178319E-2</v>
      </c>
      <c r="M103" s="179">
        <v>1.1907479866068748E-2</v>
      </c>
      <c r="N103" s="179">
        <v>1.1851846167694611E-2</v>
      </c>
      <c r="O103" s="179">
        <v>1.1827351486994762E-2</v>
      </c>
      <c r="P103" s="174">
        <v>5.3591441941290022E-2</v>
      </c>
      <c r="Q103" s="174">
        <v>0.70124151553155012</v>
      </c>
    </row>
    <row r="104" spans="1:17" ht="13.5">
      <c r="A104" t="s">
        <v>373</v>
      </c>
      <c r="B104" t="s">
        <v>2756</v>
      </c>
      <c r="C104" t="s">
        <v>402</v>
      </c>
      <c r="D104" t="s">
        <v>10</v>
      </c>
      <c r="E104" s="179">
        <v>0</v>
      </c>
      <c r="F104" s="179">
        <v>0</v>
      </c>
      <c r="G104" s="179">
        <v>0.54394175580689808</v>
      </c>
      <c r="H104" s="179">
        <v>0</v>
      </c>
      <c r="I104" s="179">
        <v>0</v>
      </c>
      <c r="J104" s="174">
        <v>0.54394175580689808</v>
      </c>
      <c r="K104" s="179">
        <v>0</v>
      </c>
      <c r="L104" s="179">
        <v>0</v>
      </c>
      <c r="M104" s="179">
        <v>5.9089428624493449E-3</v>
      </c>
      <c r="N104" s="179">
        <v>1.1762577964419778E-2</v>
      </c>
      <c r="O104" s="179">
        <v>1.1738100186513934E-2</v>
      </c>
      <c r="P104" s="174">
        <v>2.9409621013383059E-2</v>
      </c>
      <c r="Q104" s="174">
        <v>0.57335137682028103</v>
      </c>
    </row>
    <row r="105" spans="1:17" ht="13.5">
      <c r="A105" t="s">
        <v>373</v>
      </c>
      <c r="B105" t="s">
        <v>2757</v>
      </c>
      <c r="C105" t="s">
        <v>403</v>
      </c>
      <c r="D105" t="s">
        <v>10</v>
      </c>
      <c r="E105" s="179">
        <v>0</v>
      </c>
      <c r="F105" s="179">
        <v>0</v>
      </c>
      <c r="G105" s="179">
        <v>0</v>
      </c>
      <c r="H105" s="179">
        <v>0.87771251898173686</v>
      </c>
      <c r="I105" s="179">
        <v>0</v>
      </c>
      <c r="J105" s="174">
        <v>0.87771251898173686</v>
      </c>
      <c r="K105" s="179">
        <v>0</v>
      </c>
      <c r="L105" s="179">
        <v>0</v>
      </c>
      <c r="M105" s="179">
        <v>0</v>
      </c>
      <c r="N105" s="179">
        <v>7.7812648993143994E-3</v>
      </c>
      <c r="O105" s="179">
        <v>1.5530125265462444E-2</v>
      </c>
      <c r="P105" s="174">
        <v>2.3311390164776846E-2</v>
      </c>
      <c r="Q105" s="174">
        <v>0.90102390914651365</v>
      </c>
    </row>
    <row r="106" spans="1:17" ht="13.5">
      <c r="A106" t="s">
        <v>373</v>
      </c>
      <c r="B106" t="s">
        <v>2758</v>
      </c>
      <c r="C106" t="s">
        <v>404</v>
      </c>
      <c r="D106" t="s">
        <v>10</v>
      </c>
      <c r="E106" s="179">
        <v>0</v>
      </c>
      <c r="F106" s="179">
        <v>0</v>
      </c>
      <c r="G106" s="179">
        <v>0</v>
      </c>
      <c r="H106" s="179">
        <v>0.7637367127070156</v>
      </c>
      <c r="I106" s="179">
        <v>0</v>
      </c>
      <c r="J106" s="174">
        <v>0.7637367127070156</v>
      </c>
      <c r="K106" s="179">
        <v>0</v>
      </c>
      <c r="L106" s="179">
        <v>0</v>
      </c>
      <c r="M106" s="179">
        <v>0</v>
      </c>
      <c r="N106" s="179">
        <v>7.1038232200257324E-3</v>
      </c>
      <c r="O106" s="179">
        <v>1.4178161522957006E-2</v>
      </c>
      <c r="P106" s="174">
        <v>2.1281984742982735E-2</v>
      </c>
      <c r="Q106" s="174">
        <v>0.78501869744999841</v>
      </c>
    </row>
    <row r="107" spans="1:17" ht="13.5">
      <c r="A107" t="s">
        <v>373</v>
      </c>
      <c r="B107" t="s">
        <v>2759</v>
      </c>
      <c r="C107" t="s">
        <v>405</v>
      </c>
      <c r="D107" t="s">
        <v>10</v>
      </c>
      <c r="E107" s="179">
        <v>0</v>
      </c>
      <c r="F107" s="179">
        <v>0.40587233925406141</v>
      </c>
      <c r="G107" s="179">
        <v>0</v>
      </c>
      <c r="H107" s="179">
        <v>0</v>
      </c>
      <c r="I107" s="179">
        <v>0</v>
      </c>
      <c r="J107" s="174">
        <v>0.40587233925406141</v>
      </c>
      <c r="K107" s="179">
        <v>0</v>
      </c>
      <c r="L107" s="179">
        <v>4.4631293333997997E-3</v>
      </c>
      <c r="M107" s="179">
        <v>8.8682731222175046E-3</v>
      </c>
      <c r="N107" s="179">
        <v>8.8267032971494023E-3</v>
      </c>
      <c r="O107" s="179">
        <v>8.8083675607918185E-3</v>
      </c>
      <c r="P107" s="174">
        <v>3.0966473313558528E-2</v>
      </c>
      <c r="Q107" s="174">
        <v>0.43683881256761992</v>
      </c>
    </row>
    <row r="108" spans="1:17" ht="13.5">
      <c r="A108" t="s">
        <v>373</v>
      </c>
      <c r="B108" t="s">
        <v>2760</v>
      </c>
      <c r="C108" t="s">
        <v>406</v>
      </c>
      <c r="D108" t="s">
        <v>10</v>
      </c>
      <c r="E108" s="179">
        <v>0</v>
      </c>
      <c r="F108" s="179">
        <v>0</v>
      </c>
      <c r="G108" s="179">
        <v>0.54395387440855836</v>
      </c>
      <c r="H108" s="179">
        <v>0</v>
      </c>
      <c r="I108" s="179">
        <v>0</v>
      </c>
      <c r="J108" s="174">
        <v>0.54395387440855836</v>
      </c>
      <c r="K108" s="179">
        <v>0</v>
      </c>
      <c r="L108" s="179">
        <v>0</v>
      </c>
      <c r="M108" s="179">
        <v>5.8883877401345111E-3</v>
      </c>
      <c r="N108" s="179">
        <v>1.172167901258297E-2</v>
      </c>
      <c r="O108" s="179">
        <v>1.1697533944108053E-2</v>
      </c>
      <c r="P108" s="174">
        <v>2.9307600696825531E-2</v>
      </c>
      <c r="Q108" s="174">
        <v>0.57326147510538383</v>
      </c>
    </row>
    <row r="109" spans="1:17" ht="13.5">
      <c r="A109" t="s">
        <v>373</v>
      </c>
      <c r="B109" t="s">
        <v>2761</v>
      </c>
      <c r="C109" t="s">
        <v>407</v>
      </c>
      <c r="D109" t="s">
        <v>10</v>
      </c>
      <c r="E109" s="179">
        <v>0.70829444783688011</v>
      </c>
      <c r="F109" s="179">
        <v>0</v>
      </c>
      <c r="G109" s="179">
        <v>0</v>
      </c>
      <c r="H109" s="179">
        <v>0</v>
      </c>
      <c r="I109" s="179">
        <v>0</v>
      </c>
      <c r="J109" s="174">
        <v>0.70829444783688011</v>
      </c>
      <c r="K109" s="179">
        <v>6.9886109960100012E-3</v>
      </c>
      <c r="L109" s="179">
        <v>1.39155111671555E-2</v>
      </c>
      <c r="M109" s="179">
        <v>1.3825046918434683E-2</v>
      </c>
      <c r="N109" s="179">
        <v>1.3760451407014346E-2</v>
      </c>
      <c r="O109" s="179">
        <v>1.3731960692431745E-2</v>
      </c>
      <c r="P109" s="174">
        <v>6.2221581181046273E-2</v>
      </c>
      <c r="Q109" s="174">
        <v>0.77051602901792637</v>
      </c>
    </row>
    <row r="110" spans="1:17" ht="13.5">
      <c r="A110" t="s">
        <v>373</v>
      </c>
      <c r="B110" t="s">
        <v>2762</v>
      </c>
      <c r="C110" t="s">
        <v>408</v>
      </c>
      <c r="D110" t="s">
        <v>10</v>
      </c>
      <c r="E110" s="179">
        <v>0</v>
      </c>
      <c r="F110" s="179">
        <v>0.100040824978052</v>
      </c>
      <c r="G110" s="179">
        <v>0.90154513092545308</v>
      </c>
      <c r="H110" s="179">
        <v>0</v>
      </c>
      <c r="I110" s="179">
        <v>0</v>
      </c>
      <c r="J110" s="174">
        <v>1.0015859559035052</v>
      </c>
      <c r="K110" s="179">
        <v>0</v>
      </c>
      <c r="L110" s="179">
        <v>0</v>
      </c>
      <c r="M110" s="179">
        <v>8.7982471538143835E-3</v>
      </c>
      <c r="N110" s="179">
        <v>1.7514352035013361E-2</v>
      </c>
      <c r="O110" s="179">
        <v>1.7477926570258845E-2</v>
      </c>
      <c r="P110" s="174">
        <v>4.3790525759086589E-2</v>
      </c>
      <c r="Q110" s="174">
        <v>1.0453764816625917</v>
      </c>
    </row>
    <row r="111" spans="1:17" ht="13.5">
      <c r="A111" t="s">
        <v>373</v>
      </c>
      <c r="B111" t="s">
        <v>2763</v>
      </c>
      <c r="C111" t="s">
        <v>409</v>
      </c>
      <c r="D111" t="s">
        <v>10</v>
      </c>
      <c r="E111" s="179">
        <v>0.10039355807736002</v>
      </c>
      <c r="F111" s="179">
        <v>0.90379921304057764</v>
      </c>
      <c r="G111" s="179">
        <v>0</v>
      </c>
      <c r="H111" s="179">
        <v>0</v>
      </c>
      <c r="I111" s="179">
        <v>0</v>
      </c>
      <c r="J111" s="174">
        <v>1.0041927711179377</v>
      </c>
      <c r="K111" s="179">
        <v>0</v>
      </c>
      <c r="L111" s="179">
        <v>8.7089075052651007E-3</v>
      </c>
      <c r="M111" s="179">
        <v>1.7304622958637522E-2</v>
      </c>
      <c r="N111" s="179">
        <v>1.7224005139206293E-2</v>
      </c>
      <c r="O111" s="179">
        <v>1.718829362041905E-2</v>
      </c>
      <c r="P111" s="174">
        <v>6.0425829223527967E-2</v>
      </c>
      <c r="Q111" s="174">
        <v>1.0646186003414657</v>
      </c>
    </row>
    <row r="112" spans="1:17" ht="13.5">
      <c r="A112" t="s">
        <v>373</v>
      </c>
      <c r="B112" t="s">
        <v>2764</v>
      </c>
      <c r="C112" t="s">
        <v>410</v>
      </c>
      <c r="D112" t="s">
        <v>10</v>
      </c>
      <c r="E112" s="179">
        <v>0</v>
      </c>
      <c r="F112" s="179">
        <v>0</v>
      </c>
      <c r="G112" s="179">
        <v>0</v>
      </c>
      <c r="H112" s="179">
        <v>0.88105083257802641</v>
      </c>
      <c r="I112" s="179">
        <v>0</v>
      </c>
      <c r="J112" s="174">
        <v>0.88105083257802641</v>
      </c>
      <c r="K112" s="179">
        <v>0</v>
      </c>
      <c r="L112" s="179">
        <v>0</v>
      </c>
      <c r="M112" s="179">
        <v>0</v>
      </c>
      <c r="N112" s="179">
        <v>7.6861218121823281E-3</v>
      </c>
      <c r="O112" s="179">
        <v>1.5340553239251428E-2</v>
      </c>
      <c r="P112" s="174">
        <v>2.3026675051433756E-2</v>
      </c>
      <c r="Q112" s="174">
        <v>0.90407750762946015</v>
      </c>
    </row>
    <row r="113" spans="1:17" ht="13.5">
      <c r="A113" t="s">
        <v>373</v>
      </c>
      <c r="B113" t="s">
        <v>2766</v>
      </c>
      <c r="C113" t="s">
        <v>411</v>
      </c>
      <c r="D113" t="s">
        <v>10</v>
      </c>
      <c r="E113" s="179">
        <v>0</v>
      </c>
      <c r="F113" s="179">
        <v>0.5623309443099781</v>
      </c>
      <c r="G113" s="179">
        <v>0</v>
      </c>
      <c r="H113" s="179">
        <v>0</v>
      </c>
      <c r="I113" s="179">
        <v>0</v>
      </c>
      <c r="J113" s="174">
        <v>0.5623309443099781</v>
      </c>
      <c r="K113" s="179">
        <v>0</v>
      </c>
      <c r="L113" s="179">
        <v>5.5361082146558995E-3</v>
      </c>
      <c r="M113" s="179">
        <v>1.0999827918386393E-2</v>
      </c>
      <c r="N113" s="179">
        <v>1.0948643775834519E-2</v>
      </c>
      <c r="O113" s="179">
        <v>1.0925977374799115E-2</v>
      </c>
      <c r="P113" s="174">
        <v>3.8410557283675928E-2</v>
      </c>
      <c r="Q113" s="174">
        <v>0.60074150159365403</v>
      </c>
    </row>
    <row r="114" spans="1:17" ht="13.5">
      <c r="A114" t="s">
        <v>373</v>
      </c>
      <c r="B114" t="s">
        <v>2767</v>
      </c>
      <c r="C114" t="s">
        <v>412</v>
      </c>
      <c r="D114" t="s">
        <v>10</v>
      </c>
      <c r="E114" s="179">
        <v>0</v>
      </c>
      <c r="F114" s="179">
        <v>0</v>
      </c>
      <c r="G114" s="179">
        <v>0</v>
      </c>
      <c r="H114" s="179">
        <v>0.11394578430433892</v>
      </c>
      <c r="I114" s="179">
        <v>1.0263664063247437</v>
      </c>
      <c r="J114" s="174">
        <v>1.1403121906290827</v>
      </c>
      <c r="K114" s="179">
        <v>0</v>
      </c>
      <c r="L114" s="179">
        <v>0</v>
      </c>
      <c r="M114" s="179">
        <v>0</v>
      </c>
      <c r="N114" s="179">
        <v>0</v>
      </c>
      <c r="O114" s="179">
        <v>9.563398860721781E-3</v>
      </c>
      <c r="P114" s="174">
        <v>9.563398860721781E-3</v>
      </c>
      <c r="Q114" s="174">
        <v>1.1498755894898045</v>
      </c>
    </row>
    <row r="115" spans="1:17" ht="13.5">
      <c r="A115" t="s">
        <v>373</v>
      </c>
      <c r="B115" t="s">
        <v>2768</v>
      </c>
      <c r="C115" t="s">
        <v>413</v>
      </c>
      <c r="D115" t="s">
        <v>10</v>
      </c>
      <c r="E115" s="179">
        <v>0</v>
      </c>
      <c r="F115" s="179">
        <v>0</v>
      </c>
      <c r="G115" s="179">
        <v>0.86587777070393901</v>
      </c>
      <c r="H115" s="179">
        <v>0</v>
      </c>
      <c r="I115" s="179">
        <v>0</v>
      </c>
      <c r="J115" s="174">
        <v>0.86587777070393901</v>
      </c>
      <c r="K115" s="179">
        <v>0</v>
      </c>
      <c r="L115" s="179">
        <v>0</v>
      </c>
      <c r="M115" s="179">
        <v>7.8397483246163847E-3</v>
      </c>
      <c r="N115" s="179">
        <v>1.5606619581953564E-2</v>
      </c>
      <c r="O115" s="179">
        <v>1.5574078213833137E-2</v>
      </c>
      <c r="P115" s="174">
        <v>3.9020446120403084E-2</v>
      </c>
      <c r="Q115" s="174">
        <v>0.90489821682434213</v>
      </c>
    </row>
    <row r="116" spans="1:17" ht="13.5">
      <c r="A116" t="s">
        <v>373</v>
      </c>
      <c r="B116" t="s">
        <v>2769</v>
      </c>
      <c r="C116" t="s">
        <v>414</v>
      </c>
      <c r="D116" t="s">
        <v>10</v>
      </c>
      <c r="E116" s="179">
        <v>0</v>
      </c>
      <c r="F116" s="179">
        <v>0</v>
      </c>
      <c r="G116" s="179">
        <v>0.98197859618993144</v>
      </c>
      <c r="H116" s="179">
        <v>0</v>
      </c>
      <c r="I116" s="179">
        <v>0</v>
      </c>
      <c r="J116" s="174">
        <v>0.98197859618993144</v>
      </c>
      <c r="K116" s="179">
        <v>0</v>
      </c>
      <c r="L116" s="179">
        <v>0</v>
      </c>
      <c r="M116" s="179">
        <v>8.5966911783551224E-3</v>
      </c>
      <c r="N116" s="179">
        <v>1.7113170668992272E-2</v>
      </c>
      <c r="O116" s="179">
        <v>1.7077627203864854E-2</v>
      </c>
      <c r="P116" s="174">
        <v>4.2787489051212248E-2</v>
      </c>
      <c r="Q116" s="174">
        <v>1.0247660852411435</v>
      </c>
    </row>
    <row r="117" spans="1:17" ht="13.5">
      <c r="A117" t="s">
        <v>373</v>
      </c>
      <c r="B117" t="s">
        <v>2770</v>
      </c>
      <c r="C117" t="s">
        <v>415</v>
      </c>
      <c r="D117" t="s">
        <v>10</v>
      </c>
      <c r="E117" s="179">
        <v>0</v>
      </c>
      <c r="F117" s="179">
        <v>0.58424766453037524</v>
      </c>
      <c r="G117" s="179">
        <v>0</v>
      </c>
      <c r="H117" s="179">
        <v>0</v>
      </c>
      <c r="I117" s="179">
        <v>0</v>
      </c>
      <c r="J117" s="174">
        <v>0.58424766453037524</v>
      </c>
      <c r="K117" s="179">
        <v>0</v>
      </c>
      <c r="L117" s="179">
        <v>5.8837741335121003E-3</v>
      </c>
      <c r="M117" s="179">
        <v>1.1691233526185035E-2</v>
      </c>
      <c r="N117" s="179">
        <v>1.1636605814234952E-2</v>
      </c>
      <c r="O117" s="179">
        <v>1.1612541542361056E-2</v>
      </c>
      <c r="P117" s="174">
        <v>4.0824155016293141E-2</v>
      </c>
      <c r="Q117" s="174">
        <v>0.62507181954666835</v>
      </c>
    </row>
    <row r="118" spans="1:17" ht="13.5">
      <c r="A118" t="s">
        <v>373</v>
      </c>
      <c r="B118" t="s">
        <v>2771</v>
      </c>
      <c r="C118" t="s">
        <v>416</v>
      </c>
      <c r="D118" t="s">
        <v>10</v>
      </c>
      <c r="E118" s="179">
        <v>0</v>
      </c>
      <c r="F118" s="179">
        <v>0</v>
      </c>
      <c r="G118" s="179">
        <v>0</v>
      </c>
      <c r="H118" s="179">
        <v>0.21789817531715114</v>
      </c>
      <c r="I118" s="179">
        <v>1.9627179909072026</v>
      </c>
      <c r="J118" s="174">
        <v>2.1806161662243539</v>
      </c>
      <c r="K118" s="179">
        <v>0</v>
      </c>
      <c r="L118" s="179">
        <v>0</v>
      </c>
      <c r="M118" s="179">
        <v>0</v>
      </c>
      <c r="N118" s="179">
        <v>0</v>
      </c>
      <c r="O118" s="179">
        <v>1.9144881803430998E-2</v>
      </c>
      <c r="P118" s="174">
        <v>1.9144881803430998E-2</v>
      </c>
      <c r="Q118" s="174">
        <v>2.1997610480277849</v>
      </c>
    </row>
    <row r="119" spans="1:17" ht="13.5">
      <c r="A119" t="s">
        <v>373</v>
      </c>
      <c r="B119" t="s">
        <v>2772</v>
      </c>
      <c r="C119" t="s">
        <v>417</v>
      </c>
      <c r="D119" t="s">
        <v>10</v>
      </c>
      <c r="E119" s="179">
        <v>0</v>
      </c>
      <c r="F119" s="179">
        <v>0</v>
      </c>
      <c r="G119" s="179">
        <v>0</v>
      </c>
      <c r="H119" s="179">
        <v>0.73151777976689558</v>
      </c>
      <c r="I119" s="179">
        <v>0</v>
      </c>
      <c r="J119" s="174">
        <v>0.73151777976689558</v>
      </c>
      <c r="K119" s="179">
        <v>0</v>
      </c>
      <c r="L119" s="179">
        <v>0</v>
      </c>
      <c r="M119" s="179">
        <v>0</v>
      </c>
      <c r="N119" s="179">
        <v>6.1307228489824025E-3</v>
      </c>
      <c r="O119" s="179">
        <v>1.2236205765442329E-2</v>
      </c>
      <c r="P119" s="174">
        <v>1.8366928614424734E-2</v>
      </c>
      <c r="Q119" s="174">
        <v>0.74988470838132038</v>
      </c>
    </row>
    <row r="120" spans="1:17" ht="13.5">
      <c r="A120" t="s">
        <v>373</v>
      </c>
      <c r="B120" t="s">
        <v>2773</v>
      </c>
      <c r="C120" t="s">
        <v>418</v>
      </c>
      <c r="D120" t="s">
        <v>10</v>
      </c>
      <c r="E120" s="179">
        <v>0</v>
      </c>
      <c r="F120" s="179">
        <v>0</v>
      </c>
      <c r="G120" s="179">
        <v>0</v>
      </c>
      <c r="H120" s="179">
        <v>0.93084633876717515</v>
      </c>
      <c r="I120" s="179">
        <v>0</v>
      </c>
      <c r="J120" s="174">
        <v>0.93084633876717515</v>
      </c>
      <c r="K120" s="179">
        <v>0</v>
      </c>
      <c r="L120" s="179">
        <v>0</v>
      </c>
      <c r="M120" s="179">
        <v>0</v>
      </c>
      <c r="N120" s="179">
        <v>2.2197488485894792E-3</v>
      </c>
      <c r="O120" s="179">
        <v>4.4302474983552234E-3</v>
      </c>
      <c r="P120" s="174">
        <v>6.6499963469447022E-3</v>
      </c>
      <c r="Q120" s="174">
        <v>0.93749633511411978</v>
      </c>
    </row>
    <row r="121" spans="1:17" ht="13.5">
      <c r="A121" t="s">
        <v>373</v>
      </c>
      <c r="B121" t="s">
        <v>2774</v>
      </c>
      <c r="C121" t="s">
        <v>419</v>
      </c>
      <c r="D121" t="s">
        <v>10</v>
      </c>
      <c r="E121" s="179">
        <v>0</v>
      </c>
      <c r="F121" s="179">
        <v>0</v>
      </c>
      <c r="G121" s="179">
        <v>0</v>
      </c>
      <c r="H121" s="179">
        <v>0.34887673072178427</v>
      </c>
      <c r="I121" s="179">
        <v>3.1425091364226723</v>
      </c>
      <c r="J121" s="174">
        <v>3.4913858671444569</v>
      </c>
      <c r="K121" s="179">
        <v>0</v>
      </c>
      <c r="L121" s="179">
        <v>0</v>
      </c>
      <c r="M121" s="179">
        <v>0</v>
      </c>
      <c r="N121" s="179">
        <v>0</v>
      </c>
      <c r="O121" s="179">
        <v>2.6465817383125003E-2</v>
      </c>
      <c r="P121" s="174">
        <v>2.6465817383125003E-2</v>
      </c>
      <c r="Q121" s="174">
        <v>3.5178516845275816</v>
      </c>
    </row>
    <row r="122" spans="1:17" ht="13.5">
      <c r="A122" t="s">
        <v>373</v>
      </c>
      <c r="B122" t="s">
        <v>2775</v>
      </c>
      <c r="C122" t="s">
        <v>420</v>
      </c>
      <c r="D122" t="s">
        <v>10</v>
      </c>
      <c r="E122" s="179">
        <v>0</v>
      </c>
      <c r="F122" s="179">
        <v>0</v>
      </c>
      <c r="G122" s="179">
        <v>0</v>
      </c>
      <c r="H122" s="179">
        <v>0.89791814968087169</v>
      </c>
      <c r="I122" s="179">
        <v>0</v>
      </c>
      <c r="J122" s="174">
        <v>0.89791814968087169</v>
      </c>
      <c r="K122" s="179">
        <v>0</v>
      </c>
      <c r="L122" s="179">
        <v>0</v>
      </c>
      <c r="M122" s="179">
        <v>0</v>
      </c>
      <c r="N122" s="179">
        <v>7.9815083447806641E-3</v>
      </c>
      <c r="O122" s="179">
        <v>1.5929877191714181E-2</v>
      </c>
      <c r="P122" s="174">
        <v>2.3911385536494845E-2</v>
      </c>
      <c r="Q122" s="174">
        <v>0.92182953521736655</v>
      </c>
    </row>
    <row r="123" spans="1:17" ht="13.5">
      <c r="A123" t="s">
        <v>373</v>
      </c>
      <c r="B123" t="s">
        <v>2776</v>
      </c>
      <c r="C123" t="s">
        <v>421</v>
      </c>
      <c r="D123" t="s">
        <v>10</v>
      </c>
      <c r="E123" s="179">
        <v>0.95545237623180002</v>
      </c>
      <c r="F123" s="179">
        <v>0</v>
      </c>
      <c r="G123" s="179">
        <v>0</v>
      </c>
      <c r="H123" s="179">
        <v>0</v>
      </c>
      <c r="I123" s="179">
        <v>0</v>
      </c>
      <c r="J123" s="174">
        <v>0.95545237623180002</v>
      </c>
      <c r="K123" s="179">
        <v>8.3316053230500006E-3</v>
      </c>
      <c r="L123" s="179">
        <v>1.6589539670483499E-2</v>
      </c>
      <c r="M123" s="179">
        <v>1.6481573464988752E-2</v>
      </c>
      <c r="N123" s="179">
        <v>1.6404562073905067E-2</v>
      </c>
      <c r="O123" s="179">
        <v>1.6370659292695749E-2</v>
      </c>
      <c r="P123" s="174">
        <v>7.4177939825123079E-2</v>
      </c>
      <c r="Q123" s="174">
        <v>1.0296303160569231</v>
      </c>
    </row>
    <row r="124" spans="1:17" ht="13.5">
      <c r="A124" t="s">
        <v>373</v>
      </c>
      <c r="B124" t="s">
        <v>2778</v>
      </c>
      <c r="C124" t="s">
        <v>422</v>
      </c>
      <c r="D124" t="s">
        <v>10</v>
      </c>
      <c r="E124" s="179">
        <v>0</v>
      </c>
      <c r="F124" s="179">
        <v>0</v>
      </c>
      <c r="G124" s="179">
        <v>0.27384309272610924</v>
      </c>
      <c r="H124" s="179">
        <v>3.0154704749013685</v>
      </c>
      <c r="I124" s="179">
        <v>2.1948979978458505</v>
      </c>
      <c r="J124" s="174">
        <v>5.4842115654733279</v>
      </c>
      <c r="K124" s="179">
        <v>0</v>
      </c>
      <c r="L124" s="179">
        <v>0</v>
      </c>
      <c r="M124" s="179">
        <v>0</v>
      </c>
      <c r="N124" s="179">
        <v>0</v>
      </c>
      <c r="O124" s="179">
        <v>4.5017812233845343E-2</v>
      </c>
      <c r="P124" s="174">
        <v>4.5017812233845343E-2</v>
      </c>
      <c r="Q124" s="174">
        <v>5.5292293777071739</v>
      </c>
    </row>
    <row r="125" spans="1:17" ht="13.5">
      <c r="A125" t="s">
        <v>373</v>
      </c>
      <c r="B125" t="s">
        <v>2780</v>
      </c>
      <c r="C125" t="s">
        <v>423</v>
      </c>
      <c r="D125" t="s">
        <v>10</v>
      </c>
      <c r="E125" s="179">
        <v>0.53181104317401007</v>
      </c>
      <c r="F125" s="179">
        <v>0</v>
      </c>
      <c r="G125" s="179">
        <v>0</v>
      </c>
      <c r="H125" s="179">
        <v>0</v>
      </c>
      <c r="I125" s="179">
        <v>0</v>
      </c>
      <c r="J125" s="174">
        <v>0.53181104317401007</v>
      </c>
      <c r="K125" s="179">
        <v>5.8747177547100009E-3</v>
      </c>
      <c r="L125" s="179">
        <v>1.1697579517473499E-2</v>
      </c>
      <c r="M125" s="179">
        <v>1.1621606133560872E-2</v>
      </c>
      <c r="N125" s="179">
        <v>1.1567336616550811E-2</v>
      </c>
      <c r="O125" s="179">
        <v>1.1543322839628238E-2</v>
      </c>
      <c r="P125" s="174">
        <v>5.230456286192342E-2</v>
      </c>
      <c r="Q125" s="174">
        <v>0.58411560603593338</v>
      </c>
    </row>
    <row r="126" spans="1:17" ht="13.5">
      <c r="A126" t="s">
        <v>373</v>
      </c>
      <c r="B126" t="s">
        <v>2781</v>
      </c>
      <c r="C126" t="s">
        <v>424</v>
      </c>
      <c r="D126" t="s">
        <v>10</v>
      </c>
      <c r="E126" s="179">
        <v>0</v>
      </c>
      <c r="F126" s="179">
        <v>0</v>
      </c>
      <c r="G126" s="179">
        <v>0</v>
      </c>
      <c r="H126" s="179">
        <v>0.83648780201960504</v>
      </c>
      <c r="I126" s="179">
        <v>0</v>
      </c>
      <c r="J126" s="174">
        <v>0.83648780201960504</v>
      </c>
      <c r="K126" s="179">
        <v>0</v>
      </c>
      <c r="L126" s="179">
        <v>0</v>
      </c>
      <c r="M126" s="179">
        <v>0</v>
      </c>
      <c r="N126" s="179">
        <v>7.5905470243195347E-3</v>
      </c>
      <c r="O126" s="179">
        <v>1.5149886332755897E-2</v>
      </c>
      <c r="P126" s="174">
        <v>2.2740433357075433E-2</v>
      </c>
      <c r="Q126" s="174">
        <v>0.85922823537668047</v>
      </c>
    </row>
    <row r="127" spans="1:17" ht="13.5">
      <c r="A127" t="s">
        <v>373</v>
      </c>
      <c r="B127" t="s">
        <v>2782</v>
      </c>
      <c r="C127" t="s">
        <v>425</v>
      </c>
      <c r="D127" t="s">
        <v>10</v>
      </c>
      <c r="E127" s="179">
        <v>0.63988957249326006</v>
      </c>
      <c r="F127" s="179">
        <v>0</v>
      </c>
      <c r="G127" s="179">
        <v>0</v>
      </c>
      <c r="H127" s="179">
        <v>0</v>
      </c>
      <c r="I127" s="179">
        <v>0</v>
      </c>
      <c r="J127" s="174">
        <v>0.63988957249326006</v>
      </c>
      <c r="K127" s="179">
        <v>6.4228304174700013E-3</v>
      </c>
      <c r="L127" s="179">
        <v>1.2789074741336601E-2</v>
      </c>
      <c r="M127" s="179">
        <v>1.2705922050316612E-2</v>
      </c>
      <c r="N127" s="179">
        <v>1.2646513364971709E-2</v>
      </c>
      <c r="O127" s="179">
        <v>1.2620378844255944E-2</v>
      </c>
      <c r="P127" s="174">
        <v>5.7184719418350863E-2</v>
      </c>
      <c r="Q127" s="174">
        <v>0.69707429191161085</v>
      </c>
    </row>
    <row r="128" spans="1:17" ht="13.5">
      <c r="A128" t="s">
        <v>373</v>
      </c>
      <c r="B128" t="s">
        <v>2784</v>
      </c>
      <c r="C128" t="s">
        <v>426</v>
      </c>
      <c r="D128" t="s">
        <v>10</v>
      </c>
      <c r="E128" s="179">
        <v>0</v>
      </c>
      <c r="F128" s="179">
        <v>0</v>
      </c>
      <c r="G128" s="179">
        <v>0.53631632737256707</v>
      </c>
      <c r="H128" s="179">
        <v>0</v>
      </c>
      <c r="I128" s="179">
        <v>0</v>
      </c>
      <c r="J128" s="174">
        <v>0.53631632737256707</v>
      </c>
      <c r="K128" s="179">
        <v>0</v>
      </c>
      <c r="L128" s="179">
        <v>0</v>
      </c>
      <c r="M128" s="179">
        <v>5.8720556230967315E-3</v>
      </c>
      <c r="N128" s="179">
        <v>1.1689038683420873E-2</v>
      </c>
      <c r="O128" s="179">
        <v>1.1664826715269827E-2</v>
      </c>
      <c r="P128" s="174">
        <v>2.9225921021787428E-2</v>
      </c>
      <c r="Q128" s="174">
        <v>0.56554224839435463</v>
      </c>
    </row>
    <row r="129" spans="1:17" ht="13.5">
      <c r="A129" t="s">
        <v>373</v>
      </c>
      <c r="B129" t="s">
        <v>2786</v>
      </c>
      <c r="C129" t="s">
        <v>427</v>
      </c>
      <c r="D129" t="s">
        <v>10</v>
      </c>
      <c r="E129" s="179">
        <v>0</v>
      </c>
      <c r="F129" s="179">
        <v>0</v>
      </c>
      <c r="G129" s="179">
        <v>0.374903480885031</v>
      </c>
      <c r="H129" s="179">
        <v>0</v>
      </c>
      <c r="I129" s="179">
        <v>0</v>
      </c>
      <c r="J129" s="174">
        <v>0.374903480885031</v>
      </c>
      <c r="K129" s="179">
        <v>0</v>
      </c>
      <c r="L129" s="179">
        <v>0</v>
      </c>
      <c r="M129" s="179">
        <v>4.2637738853027038E-3</v>
      </c>
      <c r="N129" s="179">
        <v>8.4876023731660626E-3</v>
      </c>
      <c r="O129" s="179">
        <v>8.4700959461094724E-3</v>
      </c>
      <c r="P129" s="174">
        <v>2.1221472204578241E-2</v>
      </c>
      <c r="Q129" s="174">
        <v>0.39612495308960921</v>
      </c>
    </row>
    <row r="130" spans="1:17" ht="13.5">
      <c r="A130" t="s">
        <v>373</v>
      </c>
      <c r="B130" t="s">
        <v>2787</v>
      </c>
      <c r="C130" t="s">
        <v>428</v>
      </c>
      <c r="D130" t="s">
        <v>10</v>
      </c>
      <c r="E130" s="179">
        <v>0</v>
      </c>
      <c r="F130" s="179">
        <v>0</v>
      </c>
      <c r="G130" s="179">
        <v>0</v>
      </c>
      <c r="H130" s="179">
        <v>0.96274222817353505</v>
      </c>
      <c r="I130" s="179">
        <v>0</v>
      </c>
      <c r="J130" s="174">
        <v>0.96274222817353505</v>
      </c>
      <c r="K130" s="179">
        <v>0</v>
      </c>
      <c r="L130" s="179">
        <v>0</v>
      </c>
      <c r="M130" s="179">
        <v>0</v>
      </c>
      <c r="N130" s="179">
        <v>8.2822629821175612E-3</v>
      </c>
      <c r="O130" s="179">
        <v>1.653014066837559E-2</v>
      </c>
      <c r="P130" s="174">
        <v>2.4812403650493153E-2</v>
      </c>
      <c r="Q130" s="174">
        <v>0.98755463182402825</v>
      </c>
    </row>
    <row r="131" spans="1:17" ht="13.5">
      <c r="A131" t="s">
        <v>373</v>
      </c>
      <c r="B131" t="s">
        <v>2788</v>
      </c>
      <c r="C131" t="s">
        <v>429</v>
      </c>
      <c r="D131" t="s">
        <v>10</v>
      </c>
      <c r="E131" s="179">
        <v>0.76632966268119007</v>
      </c>
      <c r="F131" s="179">
        <v>0</v>
      </c>
      <c r="G131" s="179">
        <v>0</v>
      </c>
      <c r="H131" s="179">
        <v>0</v>
      </c>
      <c r="I131" s="179">
        <v>0</v>
      </c>
      <c r="J131" s="174">
        <v>0.76632966268119007</v>
      </c>
      <c r="K131" s="179">
        <v>7.1791471525200004E-3</v>
      </c>
      <c r="L131" s="179">
        <v>1.42949522812005E-2</v>
      </c>
      <c r="M131" s="179">
        <v>1.4201843378042481E-2</v>
      </c>
      <c r="N131" s="179">
        <v>1.4135552418020631E-2</v>
      </c>
      <c r="O131" s="179">
        <v>1.4106270570038255E-2</v>
      </c>
      <c r="P131" s="174">
        <v>6.3917765799821863E-2</v>
      </c>
      <c r="Q131" s="174">
        <v>0.83024742848101185</v>
      </c>
    </row>
    <row r="132" spans="1:17" ht="13.5">
      <c r="A132" t="s">
        <v>373</v>
      </c>
      <c r="B132" t="s">
        <v>2789</v>
      </c>
      <c r="C132" t="s">
        <v>430</v>
      </c>
      <c r="D132" t="s">
        <v>10</v>
      </c>
      <c r="E132" s="179">
        <v>0</v>
      </c>
      <c r="F132" s="179">
        <v>0</v>
      </c>
      <c r="G132" s="179">
        <v>0</v>
      </c>
      <c r="H132" s="179">
        <v>0.91855850301584518</v>
      </c>
      <c r="I132" s="179">
        <v>0</v>
      </c>
      <c r="J132" s="174">
        <v>0.91855850301584518</v>
      </c>
      <c r="K132" s="179">
        <v>0</v>
      </c>
      <c r="L132" s="179">
        <v>0</v>
      </c>
      <c r="M132" s="179">
        <v>0</v>
      </c>
      <c r="N132" s="179">
        <v>8.0518661790901069E-3</v>
      </c>
      <c r="O132" s="179">
        <v>1.6070272391586867E-2</v>
      </c>
      <c r="P132" s="174">
        <v>2.4122138570676972E-2</v>
      </c>
      <c r="Q132" s="174">
        <v>0.94268064158652209</v>
      </c>
    </row>
    <row r="133" spans="1:17" ht="13.5">
      <c r="A133" t="s">
        <v>373</v>
      </c>
      <c r="B133" t="s">
        <v>2790</v>
      </c>
      <c r="C133" t="s">
        <v>431</v>
      </c>
      <c r="D133" t="s">
        <v>10</v>
      </c>
      <c r="E133" s="179">
        <v>0</v>
      </c>
      <c r="F133" s="179">
        <v>0</v>
      </c>
      <c r="G133" s="179">
        <v>0</v>
      </c>
      <c r="H133" s="179">
        <v>0.13913477115817799</v>
      </c>
      <c r="I133" s="179">
        <v>1.2532569445437944</v>
      </c>
      <c r="J133" s="174">
        <v>1.3923917157019723</v>
      </c>
      <c r="K133" s="179">
        <v>0</v>
      </c>
      <c r="L133" s="179">
        <v>0</v>
      </c>
      <c r="M133" s="179">
        <v>0</v>
      </c>
      <c r="N133" s="179">
        <v>0</v>
      </c>
      <c r="O133" s="179">
        <v>1.185068728288927E-2</v>
      </c>
      <c r="P133" s="174">
        <v>1.185068728288927E-2</v>
      </c>
      <c r="Q133" s="174">
        <v>1.4042424029848617</v>
      </c>
    </row>
    <row r="134" spans="1:17" ht="13.5">
      <c r="A134" t="s">
        <v>373</v>
      </c>
      <c r="B134" t="s">
        <v>2791</v>
      </c>
      <c r="C134" t="s">
        <v>432</v>
      </c>
      <c r="D134" t="s">
        <v>10</v>
      </c>
      <c r="E134" s="179">
        <v>0</v>
      </c>
      <c r="F134" s="179">
        <v>0</v>
      </c>
      <c r="G134" s="179">
        <v>0</v>
      </c>
      <c r="H134" s="179">
        <v>0.15014496982733455</v>
      </c>
      <c r="I134" s="179">
        <v>1.352431052256704</v>
      </c>
      <c r="J134" s="174">
        <v>1.5025760220840387</v>
      </c>
      <c r="K134" s="179">
        <v>0</v>
      </c>
      <c r="L134" s="179">
        <v>0</v>
      </c>
      <c r="M134" s="179">
        <v>0</v>
      </c>
      <c r="N134" s="179">
        <v>0</v>
      </c>
      <c r="O134" s="179">
        <v>1.2780639626240018E-2</v>
      </c>
      <c r="P134" s="174">
        <v>1.2780639626240018E-2</v>
      </c>
      <c r="Q134" s="174">
        <v>1.5153566617102785</v>
      </c>
    </row>
    <row r="135" spans="1:17" ht="13.5">
      <c r="A135" t="s">
        <v>373</v>
      </c>
      <c r="B135" t="s">
        <v>2792</v>
      </c>
      <c r="C135" t="s">
        <v>433</v>
      </c>
      <c r="D135" t="s">
        <v>10</v>
      </c>
      <c r="E135" s="179">
        <v>0</v>
      </c>
      <c r="F135" s="179">
        <v>0</v>
      </c>
      <c r="G135" s="179">
        <v>0.69604633947184502</v>
      </c>
      <c r="H135" s="179">
        <v>0</v>
      </c>
      <c r="I135" s="179">
        <v>0</v>
      </c>
      <c r="J135" s="174">
        <v>0.69604633947184502</v>
      </c>
      <c r="K135" s="179">
        <v>0</v>
      </c>
      <c r="L135" s="179">
        <v>0</v>
      </c>
      <c r="M135" s="179">
        <v>6.7830954649002306E-3</v>
      </c>
      <c r="N135" s="179">
        <v>1.3502735455570885E-2</v>
      </c>
      <c r="O135" s="179">
        <v>1.3474719497449893E-2</v>
      </c>
      <c r="P135" s="174">
        <v>3.3760550417921011E-2</v>
      </c>
      <c r="Q135" s="174">
        <v>0.72980688988976605</v>
      </c>
    </row>
    <row r="136" spans="1:17" ht="13.5">
      <c r="A136" t="s">
        <v>373</v>
      </c>
      <c r="B136" t="s">
        <v>2793</v>
      </c>
      <c r="C136" t="s">
        <v>434</v>
      </c>
      <c r="D136" t="s">
        <v>10</v>
      </c>
      <c r="E136" s="179">
        <v>0</v>
      </c>
      <c r="F136" s="179">
        <v>0</v>
      </c>
      <c r="G136" s="179">
        <v>0</v>
      </c>
      <c r="H136" s="179">
        <v>0.1345042271180569</v>
      </c>
      <c r="I136" s="179">
        <v>1.211548435805831</v>
      </c>
      <c r="J136" s="174">
        <v>1.346052662923888</v>
      </c>
      <c r="K136" s="179">
        <v>0</v>
      </c>
      <c r="L136" s="179">
        <v>0</v>
      </c>
      <c r="M136" s="179">
        <v>0</v>
      </c>
      <c r="N136" s="179">
        <v>0</v>
      </c>
      <c r="O136" s="179">
        <v>1.1352739440951018E-2</v>
      </c>
      <c r="P136" s="174">
        <v>1.1352739440951018E-2</v>
      </c>
      <c r="Q136" s="174">
        <v>1.357405402364839</v>
      </c>
    </row>
    <row r="137" spans="1:17" ht="13.5">
      <c r="A137" t="s">
        <v>373</v>
      </c>
      <c r="B137" t="s">
        <v>2794</v>
      </c>
      <c r="C137" t="s">
        <v>435</v>
      </c>
      <c r="D137" t="s">
        <v>10</v>
      </c>
      <c r="E137" s="179">
        <v>0</v>
      </c>
      <c r="F137" s="179">
        <v>0</v>
      </c>
      <c r="G137" s="179">
        <v>0.77081981989733084</v>
      </c>
      <c r="H137" s="179">
        <v>0</v>
      </c>
      <c r="I137" s="179">
        <v>0</v>
      </c>
      <c r="J137" s="174">
        <v>0.77081981989733084</v>
      </c>
      <c r="K137" s="179">
        <v>0</v>
      </c>
      <c r="L137" s="179">
        <v>0</v>
      </c>
      <c r="M137" s="179">
        <v>7.1438539943547161E-3</v>
      </c>
      <c r="N137" s="179">
        <v>1.4220803927540038E-2</v>
      </c>
      <c r="O137" s="179">
        <v>1.4191337200957086E-2</v>
      </c>
      <c r="P137" s="174">
        <v>3.555599512285184E-2</v>
      </c>
      <c r="Q137" s="174">
        <v>0.80637581502018274</v>
      </c>
    </row>
    <row r="138" spans="1:17" ht="13.5">
      <c r="A138" t="s">
        <v>373</v>
      </c>
      <c r="B138" t="s">
        <v>2795</v>
      </c>
      <c r="C138" t="s">
        <v>436</v>
      </c>
      <c r="D138" t="s">
        <v>10</v>
      </c>
      <c r="E138" s="179">
        <v>0</v>
      </c>
      <c r="F138" s="179">
        <v>0</v>
      </c>
      <c r="G138" s="179">
        <v>0.66940878944182047</v>
      </c>
      <c r="H138" s="179">
        <v>0</v>
      </c>
      <c r="I138" s="179">
        <v>0</v>
      </c>
      <c r="J138" s="174">
        <v>0.66940878944182047</v>
      </c>
      <c r="K138" s="179">
        <v>0</v>
      </c>
      <c r="L138" s="179">
        <v>0</v>
      </c>
      <c r="M138" s="179">
        <v>6.6452641645767538E-3</v>
      </c>
      <c r="N138" s="179">
        <v>1.3228586721964449E-2</v>
      </c>
      <c r="O138" s="179">
        <v>1.3201110770079207E-2</v>
      </c>
      <c r="P138" s="174">
        <v>3.3074961656620411E-2</v>
      </c>
      <c r="Q138" s="174">
        <v>0.70248375109844086</v>
      </c>
    </row>
    <row r="139" spans="1:17" ht="13.5">
      <c r="A139" t="s">
        <v>373</v>
      </c>
      <c r="B139" t="s">
        <v>2796</v>
      </c>
      <c r="C139" t="s">
        <v>437</v>
      </c>
      <c r="D139" t="s">
        <v>10</v>
      </c>
      <c r="E139" s="179">
        <v>0</v>
      </c>
      <c r="F139" s="179">
        <v>0</v>
      </c>
      <c r="G139" s="179">
        <v>0</v>
      </c>
      <c r="H139" s="179">
        <v>0.69536778935760535</v>
      </c>
      <c r="I139" s="179">
        <v>0</v>
      </c>
      <c r="J139" s="174">
        <v>0.69536778935760535</v>
      </c>
      <c r="K139" s="179">
        <v>0</v>
      </c>
      <c r="L139" s="179">
        <v>0</v>
      </c>
      <c r="M139" s="179">
        <v>0</v>
      </c>
      <c r="N139" s="179">
        <v>6.2196907387054275E-3</v>
      </c>
      <c r="O139" s="179">
        <v>1.2413362962664537E-2</v>
      </c>
      <c r="P139" s="174">
        <v>1.8633053701369966E-2</v>
      </c>
      <c r="Q139" s="174">
        <v>0.71400084305897527</v>
      </c>
    </row>
    <row r="140" spans="1:17" ht="13.5">
      <c r="A140" t="s">
        <v>373</v>
      </c>
      <c r="B140" t="s">
        <v>2798</v>
      </c>
      <c r="C140" t="s">
        <v>438</v>
      </c>
      <c r="D140" t="s">
        <v>10</v>
      </c>
      <c r="E140" s="179">
        <v>0</v>
      </c>
      <c r="F140" s="179">
        <v>0</v>
      </c>
      <c r="G140" s="179">
        <v>0.66703471077405529</v>
      </c>
      <c r="H140" s="179">
        <v>0</v>
      </c>
      <c r="I140" s="179">
        <v>0</v>
      </c>
      <c r="J140" s="174">
        <v>0.66703471077405529</v>
      </c>
      <c r="K140" s="179">
        <v>0</v>
      </c>
      <c r="L140" s="179">
        <v>0</v>
      </c>
      <c r="M140" s="179">
        <v>6.6310672749262502E-3</v>
      </c>
      <c r="N140" s="179">
        <v>1.3200047549744225E-2</v>
      </c>
      <c r="O140" s="179">
        <v>1.3172653161328329E-2</v>
      </c>
      <c r="P140" s="174">
        <v>3.3003767985998807E-2</v>
      </c>
      <c r="Q140" s="174">
        <v>0.70003847876005409</v>
      </c>
    </row>
    <row r="141" spans="1:17" ht="13.5">
      <c r="A141" t="s">
        <v>373</v>
      </c>
      <c r="B141" t="s">
        <v>2799</v>
      </c>
      <c r="C141" t="s">
        <v>439</v>
      </c>
      <c r="D141" t="s">
        <v>10</v>
      </c>
      <c r="E141" s="179">
        <v>0</v>
      </c>
      <c r="F141" s="179">
        <v>0</v>
      </c>
      <c r="G141" s="179">
        <v>0.68283509925300578</v>
      </c>
      <c r="H141" s="179">
        <v>0</v>
      </c>
      <c r="I141" s="179">
        <v>0</v>
      </c>
      <c r="J141" s="174">
        <v>0.68283509925300578</v>
      </c>
      <c r="K141" s="179">
        <v>0</v>
      </c>
      <c r="L141" s="179">
        <v>0</v>
      </c>
      <c r="M141" s="179">
        <v>6.7621987062034322E-3</v>
      </c>
      <c r="N141" s="179">
        <v>1.346106695025757E-2</v>
      </c>
      <c r="O141" s="179">
        <v>1.3433206833103161E-2</v>
      </c>
      <c r="P141" s="174">
        <v>3.3656472489564167E-2</v>
      </c>
      <c r="Q141" s="174">
        <v>0.71649157174256994</v>
      </c>
    </row>
    <row r="142" spans="1:17" ht="13.5">
      <c r="A142" t="s">
        <v>373</v>
      </c>
      <c r="B142" t="s">
        <v>2800</v>
      </c>
      <c r="C142" t="s">
        <v>440</v>
      </c>
      <c r="D142" t="s">
        <v>10</v>
      </c>
      <c r="E142" s="179">
        <v>0</v>
      </c>
      <c r="F142" s="179">
        <v>0</v>
      </c>
      <c r="G142" s="179">
        <v>0.7518585546730524</v>
      </c>
      <c r="H142" s="179">
        <v>0</v>
      </c>
      <c r="I142" s="179">
        <v>0</v>
      </c>
      <c r="J142" s="174">
        <v>0.7518585546730524</v>
      </c>
      <c r="K142" s="179">
        <v>0</v>
      </c>
      <c r="L142" s="179">
        <v>0</v>
      </c>
      <c r="M142" s="179">
        <v>7.0176098613195194E-3</v>
      </c>
      <c r="N142" s="179">
        <v>1.3969525947863454E-2</v>
      </c>
      <c r="O142" s="179">
        <v>1.3940544665278089E-2</v>
      </c>
      <c r="P142" s="174">
        <v>3.4927680474461063E-2</v>
      </c>
      <c r="Q142" s="174">
        <v>0.78678623514751345</v>
      </c>
    </row>
    <row r="143" spans="1:17" ht="13.5">
      <c r="A143" t="s">
        <v>373</v>
      </c>
      <c r="B143" t="s">
        <v>2801</v>
      </c>
      <c r="C143" t="s">
        <v>441</v>
      </c>
      <c r="D143" t="s">
        <v>10</v>
      </c>
      <c r="E143" s="179">
        <v>0</v>
      </c>
      <c r="F143" s="179">
        <v>0</v>
      </c>
      <c r="G143" s="179">
        <v>0.86718903756721344</v>
      </c>
      <c r="H143" s="179">
        <v>0</v>
      </c>
      <c r="I143" s="179">
        <v>0</v>
      </c>
      <c r="J143" s="174">
        <v>0.86718903756721344</v>
      </c>
      <c r="K143" s="179">
        <v>0</v>
      </c>
      <c r="L143" s="179">
        <v>0</v>
      </c>
      <c r="M143" s="179">
        <v>7.8204079094374226E-3</v>
      </c>
      <c r="N143" s="179">
        <v>1.5567710207397483E-2</v>
      </c>
      <c r="O143" s="179">
        <v>1.5535479044480787E-2</v>
      </c>
      <c r="P143" s="174">
        <v>3.8923597161315701E-2</v>
      </c>
      <c r="Q143" s="174">
        <v>0.9061126347285291</v>
      </c>
    </row>
    <row r="144" spans="1:17" ht="13.5">
      <c r="A144" t="s">
        <v>373</v>
      </c>
      <c r="B144" t="s">
        <v>2802</v>
      </c>
      <c r="C144" t="s">
        <v>442</v>
      </c>
      <c r="D144" t="s">
        <v>10</v>
      </c>
      <c r="E144" s="179">
        <v>0</v>
      </c>
      <c r="F144" s="179">
        <v>0</v>
      </c>
      <c r="G144" s="179">
        <v>0</v>
      </c>
      <c r="H144" s="179">
        <v>0.8559551963148071</v>
      </c>
      <c r="I144" s="179">
        <v>0</v>
      </c>
      <c r="J144" s="174">
        <v>0.8559551963148071</v>
      </c>
      <c r="K144" s="179">
        <v>0</v>
      </c>
      <c r="L144" s="179">
        <v>0</v>
      </c>
      <c r="M144" s="179">
        <v>0</v>
      </c>
      <c r="N144" s="179">
        <v>7.6918371544651689E-3</v>
      </c>
      <c r="O144" s="179">
        <v>1.5351780401490933E-2</v>
      </c>
      <c r="P144" s="174">
        <v>2.3043617555956103E-2</v>
      </c>
      <c r="Q144" s="174">
        <v>0.87899881387076317</v>
      </c>
    </row>
    <row r="145" spans="1:17" ht="13.5">
      <c r="A145" t="s">
        <v>373</v>
      </c>
      <c r="B145" t="s">
        <v>2804</v>
      </c>
      <c r="C145" t="s">
        <v>443</v>
      </c>
      <c r="D145" t="s">
        <v>10</v>
      </c>
      <c r="E145" s="179">
        <v>0</v>
      </c>
      <c r="F145" s="179">
        <v>0</v>
      </c>
      <c r="G145" s="179">
        <v>0.67623538660602411</v>
      </c>
      <c r="H145" s="179">
        <v>0</v>
      </c>
      <c r="I145" s="179">
        <v>0</v>
      </c>
      <c r="J145" s="174">
        <v>0.67623538660602411</v>
      </c>
      <c r="K145" s="179">
        <v>0</v>
      </c>
      <c r="L145" s="179">
        <v>0</v>
      </c>
      <c r="M145" s="179">
        <v>6.1186886211762439E-3</v>
      </c>
      <c r="N145" s="179">
        <v>1.2179995031835464E-2</v>
      </c>
      <c r="O145" s="179">
        <v>1.2154794921236197E-2</v>
      </c>
      <c r="P145" s="174">
        <v>3.0453478574247902E-2</v>
      </c>
      <c r="Q145" s="174">
        <v>0.70668886518027207</v>
      </c>
    </row>
    <row r="146" spans="1:17" ht="13.5">
      <c r="A146" t="s">
        <v>373</v>
      </c>
      <c r="B146" t="s">
        <v>2805</v>
      </c>
      <c r="C146" t="s">
        <v>444</v>
      </c>
      <c r="D146" t="s">
        <v>10</v>
      </c>
      <c r="E146" s="179">
        <v>0.53705375960547008</v>
      </c>
      <c r="F146" s="179">
        <v>0</v>
      </c>
      <c r="G146" s="179">
        <v>0</v>
      </c>
      <c r="H146" s="179">
        <v>0</v>
      </c>
      <c r="I146" s="179">
        <v>0</v>
      </c>
      <c r="J146" s="174">
        <v>0.53705375960547008</v>
      </c>
      <c r="K146" s="179">
        <v>5.3323844979900007E-3</v>
      </c>
      <c r="L146" s="179">
        <v>1.0617884864287401E-2</v>
      </c>
      <c r="M146" s="179">
        <v>1.0548716055801927E-2</v>
      </c>
      <c r="N146" s="179">
        <v>1.0499459165516676E-2</v>
      </c>
      <c r="O146" s="179">
        <v>1.0477679570169618E-2</v>
      </c>
      <c r="P146" s="174">
        <v>4.7476124153765627E-2</v>
      </c>
      <c r="Q146" s="174">
        <v>0.58452988375923565</v>
      </c>
    </row>
    <row r="147" spans="1:17" ht="13.5">
      <c r="A147" t="s">
        <v>373</v>
      </c>
      <c r="B147" t="s">
        <v>2806</v>
      </c>
      <c r="C147" t="s">
        <v>445</v>
      </c>
      <c r="D147" t="s">
        <v>10</v>
      </c>
      <c r="E147" s="179">
        <v>0.71019895606686012</v>
      </c>
      <c r="F147" s="179">
        <v>0</v>
      </c>
      <c r="G147" s="179">
        <v>0</v>
      </c>
      <c r="H147" s="179">
        <v>0</v>
      </c>
      <c r="I147" s="179">
        <v>0</v>
      </c>
      <c r="J147" s="174">
        <v>0.71019895606686012</v>
      </c>
      <c r="K147" s="179">
        <v>6.8852313856200007E-3</v>
      </c>
      <c r="L147" s="179">
        <v>1.37095672239421E-2</v>
      </c>
      <c r="M147" s="179">
        <v>1.3620425705437247E-2</v>
      </c>
      <c r="N147" s="179">
        <v>1.3556857588485726E-2</v>
      </c>
      <c r="O147" s="179">
        <v>1.3528776891836137E-2</v>
      </c>
      <c r="P147" s="174">
        <v>6.1300858795321211E-2</v>
      </c>
      <c r="Q147" s="174">
        <v>0.77149981486218133</v>
      </c>
    </row>
    <row r="148" spans="1:17" ht="13.5">
      <c r="A148" t="s">
        <v>373</v>
      </c>
      <c r="B148" t="s">
        <v>2807</v>
      </c>
      <c r="C148" t="s">
        <v>446</v>
      </c>
      <c r="D148" t="s">
        <v>10</v>
      </c>
      <c r="E148" s="179">
        <v>0</v>
      </c>
      <c r="F148" s="179">
        <v>0</v>
      </c>
      <c r="G148" s="179">
        <v>0</v>
      </c>
      <c r="H148" s="179">
        <v>0.93701674992898842</v>
      </c>
      <c r="I148" s="179">
        <v>0</v>
      </c>
      <c r="J148" s="174">
        <v>0.93701674992898842</v>
      </c>
      <c r="K148" s="179">
        <v>0</v>
      </c>
      <c r="L148" s="179">
        <v>0</v>
      </c>
      <c r="M148" s="179">
        <v>0</v>
      </c>
      <c r="N148" s="179">
        <v>8.0623020750154248E-3</v>
      </c>
      <c r="O148" s="179">
        <v>1.6091427705558829E-2</v>
      </c>
      <c r="P148" s="174">
        <v>2.4153729780574253E-2</v>
      </c>
      <c r="Q148" s="174">
        <v>0.96117047970956271</v>
      </c>
    </row>
    <row r="149" spans="1:17" ht="13.5">
      <c r="A149" t="s">
        <v>373</v>
      </c>
      <c r="B149" t="s">
        <v>2808</v>
      </c>
      <c r="C149" t="s">
        <v>447</v>
      </c>
      <c r="D149" t="s">
        <v>10</v>
      </c>
      <c r="E149" s="179">
        <v>0.10798667942997001</v>
      </c>
      <c r="F149" s="179">
        <v>0.97215660905627332</v>
      </c>
      <c r="G149" s="179">
        <v>0</v>
      </c>
      <c r="H149" s="179">
        <v>0</v>
      </c>
      <c r="I149" s="179">
        <v>0</v>
      </c>
      <c r="J149" s="174">
        <v>1.0801432884862434</v>
      </c>
      <c r="K149" s="179">
        <v>0</v>
      </c>
      <c r="L149" s="179">
        <v>9.1194810191855998E-3</v>
      </c>
      <c r="M149" s="179">
        <v>1.8120621456958537E-2</v>
      </c>
      <c r="N149" s="179">
        <v>1.8035930980913838E-2</v>
      </c>
      <c r="O149" s="179">
        <v>1.7998495752312733E-2</v>
      </c>
      <c r="P149" s="174">
        <v>6.3274529209370711E-2</v>
      </c>
      <c r="Q149" s="174">
        <v>1.143417817695614</v>
      </c>
    </row>
    <row r="150" spans="1:17" ht="13.5">
      <c r="A150" t="s">
        <v>373</v>
      </c>
      <c r="B150" t="s">
        <v>2809</v>
      </c>
      <c r="C150" t="s">
        <v>448</v>
      </c>
      <c r="D150" t="s">
        <v>10</v>
      </c>
      <c r="E150" s="179">
        <v>0</v>
      </c>
      <c r="F150" s="179">
        <v>0</v>
      </c>
      <c r="G150" s="179">
        <v>0</v>
      </c>
      <c r="H150" s="179">
        <v>0.16496054474422975</v>
      </c>
      <c r="I150" s="179">
        <v>1.4858830688051488</v>
      </c>
      <c r="J150" s="174">
        <v>1.6508436135493785</v>
      </c>
      <c r="K150" s="179">
        <v>0</v>
      </c>
      <c r="L150" s="179">
        <v>0</v>
      </c>
      <c r="M150" s="179">
        <v>0</v>
      </c>
      <c r="N150" s="179">
        <v>0</v>
      </c>
      <c r="O150" s="179">
        <v>3.8627190864714759E-3</v>
      </c>
      <c r="P150" s="174">
        <v>3.8627190864714759E-3</v>
      </c>
      <c r="Q150" s="174">
        <v>1.65470633263585</v>
      </c>
    </row>
    <row r="151" spans="1:17" ht="13.5">
      <c r="A151" t="s">
        <v>373</v>
      </c>
      <c r="B151" t="s">
        <v>2810</v>
      </c>
      <c r="C151" t="s">
        <v>449</v>
      </c>
      <c r="D151" t="s">
        <v>10</v>
      </c>
      <c r="E151" s="179">
        <v>0</v>
      </c>
      <c r="F151" s="179">
        <v>0</v>
      </c>
      <c r="G151" s="179">
        <v>0.68158878126190259</v>
      </c>
      <c r="H151" s="179">
        <v>0</v>
      </c>
      <c r="I151" s="179">
        <v>0</v>
      </c>
      <c r="J151" s="174">
        <v>0.68158878126190259</v>
      </c>
      <c r="K151" s="179">
        <v>0</v>
      </c>
      <c r="L151" s="179">
        <v>0</v>
      </c>
      <c r="M151" s="179">
        <v>6.6568133722670376E-3</v>
      </c>
      <c r="N151" s="179">
        <v>1.3251316703916894E-2</v>
      </c>
      <c r="O151" s="179">
        <v>1.3223899125831461E-2</v>
      </c>
      <c r="P151" s="174">
        <v>3.3132029202015391E-2</v>
      </c>
      <c r="Q151" s="174">
        <v>0.71472081046391789</v>
      </c>
    </row>
    <row r="152" spans="1:17" ht="13.5">
      <c r="A152" t="s">
        <v>373</v>
      </c>
      <c r="B152" t="s">
        <v>2811</v>
      </c>
      <c r="C152" t="s">
        <v>450</v>
      </c>
      <c r="D152" t="s">
        <v>10</v>
      </c>
      <c r="E152" s="179">
        <v>0</v>
      </c>
      <c r="F152" s="179">
        <v>0.67816343687739011</v>
      </c>
      <c r="G152" s="179">
        <v>0</v>
      </c>
      <c r="H152" s="179">
        <v>0</v>
      </c>
      <c r="I152" s="179">
        <v>0</v>
      </c>
      <c r="J152" s="174">
        <v>0.67816343687739011</v>
      </c>
      <c r="K152" s="179">
        <v>0</v>
      </c>
      <c r="L152" s="179">
        <v>6.6935715067913994E-3</v>
      </c>
      <c r="M152" s="179">
        <v>1.330000873875301E-2</v>
      </c>
      <c r="N152" s="179">
        <v>1.3237840133279525E-2</v>
      </c>
      <c r="O152" s="179">
        <v>1.3210361580618701E-2</v>
      </c>
      <c r="P152" s="174">
        <v>4.6441781959442638E-2</v>
      </c>
      <c r="Q152" s="174">
        <v>0.72460521883683282</v>
      </c>
    </row>
    <row r="153" spans="1:17" ht="13.5">
      <c r="A153" t="s">
        <v>373</v>
      </c>
      <c r="B153" t="s">
        <v>2812</v>
      </c>
      <c r="C153" t="s">
        <v>451</v>
      </c>
      <c r="D153" t="s">
        <v>10</v>
      </c>
      <c r="E153" s="179">
        <v>0</v>
      </c>
      <c r="F153" s="179">
        <v>0</v>
      </c>
      <c r="G153" s="179">
        <v>0</v>
      </c>
      <c r="H153" s="179">
        <v>0.80592919008984765</v>
      </c>
      <c r="I153" s="179">
        <v>0</v>
      </c>
      <c r="J153" s="174">
        <v>0.80592919008984765</v>
      </c>
      <c r="K153" s="179">
        <v>0</v>
      </c>
      <c r="L153" s="179">
        <v>0</v>
      </c>
      <c r="M153" s="179">
        <v>0</v>
      </c>
      <c r="N153" s="179">
        <v>7.3568186178267127E-3</v>
      </c>
      <c r="O153" s="179">
        <v>1.4683049792461498E-2</v>
      </c>
      <c r="P153" s="174">
        <v>2.203986841028821E-2</v>
      </c>
      <c r="Q153" s="174">
        <v>0.82796905850013591</v>
      </c>
    </row>
    <row r="154" spans="1:17" ht="13.5">
      <c r="A154" t="s">
        <v>373</v>
      </c>
      <c r="B154" t="s">
        <v>2814</v>
      </c>
      <c r="C154" t="s">
        <v>452</v>
      </c>
      <c r="D154" t="s">
        <v>10</v>
      </c>
      <c r="E154" s="179">
        <v>0.79386987064641001</v>
      </c>
      <c r="F154" s="179">
        <v>0</v>
      </c>
      <c r="G154" s="179">
        <v>0</v>
      </c>
      <c r="H154" s="179">
        <v>0</v>
      </c>
      <c r="I154" s="179">
        <v>0</v>
      </c>
      <c r="J154" s="174">
        <v>0.79386987064641001</v>
      </c>
      <c r="K154" s="179">
        <v>7.5424448828700008E-3</v>
      </c>
      <c r="L154" s="179">
        <v>1.5017981881144201E-2</v>
      </c>
      <c r="M154" s="179">
        <v>1.4920447037805257E-2</v>
      </c>
      <c r="N154" s="179">
        <v>1.4850814835240077E-2</v>
      </c>
      <c r="O154" s="179">
        <v>1.4820011893136982E-2</v>
      </c>
      <c r="P154" s="174">
        <v>6.715170053019652E-2</v>
      </c>
      <c r="Q154" s="174">
        <v>0.8610215711766066</v>
      </c>
    </row>
    <row r="155" spans="1:17" ht="13.5">
      <c r="A155" t="s">
        <v>373</v>
      </c>
      <c r="B155" t="s">
        <v>2816</v>
      </c>
      <c r="C155" t="s">
        <v>453</v>
      </c>
      <c r="D155" t="s">
        <v>10</v>
      </c>
      <c r="E155" s="179">
        <v>0</v>
      </c>
      <c r="F155" s="179">
        <v>0</v>
      </c>
      <c r="G155" s="179">
        <v>0</v>
      </c>
      <c r="H155" s="179">
        <v>0.98349321889795416</v>
      </c>
      <c r="I155" s="179">
        <v>0</v>
      </c>
      <c r="J155" s="174">
        <v>0.98349321889795416</v>
      </c>
      <c r="K155" s="179">
        <v>0</v>
      </c>
      <c r="L155" s="179">
        <v>0</v>
      </c>
      <c r="M155" s="179">
        <v>0</v>
      </c>
      <c r="N155" s="179">
        <v>8.5089621745383839E-3</v>
      </c>
      <c r="O155" s="179">
        <v>1.6982743764971314E-2</v>
      </c>
      <c r="P155" s="174">
        <v>2.5491705939509699E-2</v>
      </c>
      <c r="Q155" s="174">
        <v>1.008984924837464</v>
      </c>
    </row>
    <row r="156" spans="1:17" ht="13.5">
      <c r="A156" t="s">
        <v>373</v>
      </c>
      <c r="B156" t="s">
        <v>2817</v>
      </c>
      <c r="C156" t="s">
        <v>454</v>
      </c>
      <c r="D156" t="s">
        <v>10</v>
      </c>
      <c r="E156" s="179">
        <v>0</v>
      </c>
      <c r="F156" s="179">
        <v>0</v>
      </c>
      <c r="G156" s="179">
        <v>0</v>
      </c>
      <c r="H156" s="179">
        <v>0.89188902666038516</v>
      </c>
      <c r="I156" s="179">
        <v>0</v>
      </c>
      <c r="J156" s="174">
        <v>0.89188902666038516</v>
      </c>
      <c r="K156" s="179">
        <v>0</v>
      </c>
      <c r="L156" s="179">
        <v>0</v>
      </c>
      <c r="M156" s="179">
        <v>0</v>
      </c>
      <c r="N156" s="179">
        <v>7.8870972719311244E-3</v>
      </c>
      <c r="O156" s="179">
        <v>1.5741437160373593E-2</v>
      </c>
      <c r="P156" s="174">
        <v>2.3628534432304719E-2</v>
      </c>
      <c r="Q156" s="174">
        <v>0.91551756109268989</v>
      </c>
    </row>
    <row r="157" spans="1:17" ht="13.5">
      <c r="A157" t="s">
        <v>373</v>
      </c>
      <c r="B157" t="s">
        <v>2818</v>
      </c>
      <c r="C157" t="s">
        <v>455</v>
      </c>
      <c r="D157" t="s">
        <v>10</v>
      </c>
      <c r="E157" s="179">
        <v>0.11117091882423001</v>
      </c>
      <c r="F157" s="179">
        <v>1.0008221619924857</v>
      </c>
      <c r="G157" s="179">
        <v>0</v>
      </c>
      <c r="H157" s="179">
        <v>0</v>
      </c>
      <c r="I157" s="179">
        <v>0</v>
      </c>
      <c r="J157" s="174">
        <v>1.1119930808167158</v>
      </c>
      <c r="K157" s="179">
        <v>0</v>
      </c>
      <c r="L157" s="179">
        <v>9.3348366370608997E-3</v>
      </c>
      <c r="M157" s="179">
        <v>1.8548141429388487E-2</v>
      </c>
      <c r="N157" s="179">
        <v>1.846165359499671E-2</v>
      </c>
      <c r="O157" s="179">
        <v>1.8423411367815327E-2</v>
      </c>
      <c r="P157" s="174">
        <v>6.4768043029261424E-2</v>
      </c>
      <c r="Q157" s="174">
        <v>1.1767611238459772</v>
      </c>
    </row>
    <row r="158" spans="1:17" ht="13.5">
      <c r="A158" t="s">
        <v>373</v>
      </c>
      <c r="B158" t="s">
        <v>2820</v>
      </c>
      <c r="C158" t="s">
        <v>456</v>
      </c>
      <c r="D158" t="s">
        <v>10</v>
      </c>
      <c r="E158" s="179">
        <v>0</v>
      </c>
      <c r="F158" s="179">
        <v>0</v>
      </c>
      <c r="G158" s="179">
        <v>0</v>
      </c>
      <c r="H158" s="179">
        <v>0.15572716058914177</v>
      </c>
      <c r="I158" s="179">
        <v>1.4027128633255619</v>
      </c>
      <c r="J158" s="174">
        <v>1.5584400239147036</v>
      </c>
      <c r="K158" s="179">
        <v>0</v>
      </c>
      <c r="L158" s="179">
        <v>0</v>
      </c>
      <c r="M158" s="179">
        <v>0</v>
      </c>
      <c r="N158" s="179">
        <v>0</v>
      </c>
      <c r="O158" s="179">
        <v>1.2624776922686955E-2</v>
      </c>
      <c r="P158" s="174">
        <v>1.2624776922686955E-2</v>
      </c>
      <c r="Q158" s="174">
        <v>1.5710648008373904</v>
      </c>
    </row>
    <row r="159" spans="1:17" ht="13.5">
      <c r="A159" t="s">
        <v>373</v>
      </c>
      <c r="B159" t="s">
        <v>2821</v>
      </c>
      <c r="C159" t="s">
        <v>457</v>
      </c>
      <c r="D159" t="s">
        <v>10</v>
      </c>
      <c r="E159" s="179">
        <v>0</v>
      </c>
      <c r="F159" s="179">
        <v>0</v>
      </c>
      <c r="G159" s="179">
        <v>0</v>
      </c>
      <c r="H159" s="179">
        <v>0.10754675945121185</v>
      </c>
      <c r="I159" s="179">
        <v>0.96872776059296506</v>
      </c>
      <c r="J159" s="174">
        <v>1.0762745200441768</v>
      </c>
      <c r="K159" s="179">
        <v>0</v>
      </c>
      <c r="L159" s="179">
        <v>0</v>
      </c>
      <c r="M159" s="179">
        <v>0</v>
      </c>
      <c r="N159" s="179">
        <v>0</v>
      </c>
      <c r="O159" s="179">
        <v>9.4022566073222059E-3</v>
      </c>
      <c r="P159" s="174">
        <v>9.4022566073222059E-3</v>
      </c>
      <c r="Q159" s="174">
        <v>1.085676776651499</v>
      </c>
    </row>
    <row r="160" spans="1:17" ht="13.5">
      <c r="A160" t="s">
        <v>373</v>
      </c>
      <c r="B160" t="s">
        <v>2825</v>
      </c>
      <c r="C160" t="s">
        <v>458</v>
      </c>
      <c r="D160" t="s">
        <v>10</v>
      </c>
      <c r="E160" s="179">
        <v>0</v>
      </c>
      <c r="F160" s="179">
        <v>0</v>
      </c>
      <c r="G160" s="179">
        <v>0</v>
      </c>
      <c r="H160" s="179">
        <v>0.13611978263960328</v>
      </c>
      <c r="I160" s="179">
        <v>1.2260990236411593</v>
      </c>
      <c r="J160" s="174">
        <v>1.3622188062807625</v>
      </c>
      <c r="K160" s="179">
        <v>0</v>
      </c>
      <c r="L160" s="179">
        <v>0</v>
      </c>
      <c r="M160" s="179">
        <v>0</v>
      </c>
      <c r="N160" s="179">
        <v>0</v>
      </c>
      <c r="O160" s="179">
        <v>1.1884201753971166E-2</v>
      </c>
      <c r="P160" s="174">
        <v>1.1884201753971166E-2</v>
      </c>
      <c r="Q160" s="174">
        <v>1.3741030080347336</v>
      </c>
    </row>
    <row r="161" spans="1:17" ht="13.5">
      <c r="A161" t="s">
        <v>373</v>
      </c>
      <c r="B161" t="s">
        <v>2826</v>
      </c>
      <c r="C161" t="s">
        <v>459</v>
      </c>
      <c r="D161" t="s">
        <v>10</v>
      </c>
      <c r="E161" s="179">
        <v>0</v>
      </c>
      <c r="F161" s="179">
        <v>0</v>
      </c>
      <c r="G161" s="179">
        <v>0</v>
      </c>
      <c r="H161" s="179">
        <v>0.81920450372351361</v>
      </c>
      <c r="I161" s="179">
        <v>0</v>
      </c>
      <c r="J161" s="174">
        <v>0.81920450372351361</v>
      </c>
      <c r="K161" s="179">
        <v>0</v>
      </c>
      <c r="L161" s="179">
        <v>0</v>
      </c>
      <c r="M161" s="179">
        <v>0</v>
      </c>
      <c r="N161" s="179">
        <v>7.5186594678555716E-3</v>
      </c>
      <c r="O161" s="179">
        <v>1.5006299278494456E-2</v>
      </c>
      <c r="P161" s="174">
        <v>2.2524958746350028E-2</v>
      </c>
      <c r="Q161" s="174">
        <v>0.84172946246986369</v>
      </c>
    </row>
    <row r="162" spans="1:17" ht="13.5">
      <c r="A162" t="s">
        <v>373</v>
      </c>
      <c r="B162" t="s">
        <v>2827</v>
      </c>
      <c r="C162" t="s">
        <v>460</v>
      </c>
      <c r="D162" t="s">
        <v>10</v>
      </c>
      <c r="E162" s="179">
        <v>0</v>
      </c>
      <c r="F162" s="179">
        <v>0</v>
      </c>
      <c r="G162" s="179">
        <v>0.12065886217496007</v>
      </c>
      <c r="H162" s="179">
        <v>1.0870821272802955</v>
      </c>
      <c r="I162" s="179">
        <v>0</v>
      </c>
      <c r="J162" s="174">
        <v>1.2077409894552558</v>
      </c>
      <c r="K162" s="179">
        <v>0</v>
      </c>
      <c r="L162" s="179">
        <v>0</v>
      </c>
      <c r="M162" s="179">
        <v>0</v>
      </c>
      <c r="N162" s="179">
        <v>1.0142461430805294E-2</v>
      </c>
      <c r="O162" s="179">
        <v>2.0242759090757421E-2</v>
      </c>
      <c r="P162" s="174">
        <v>3.0385220521562714E-2</v>
      </c>
      <c r="Q162" s="174">
        <v>1.2381262099768184</v>
      </c>
    </row>
    <row r="163" spans="1:17" ht="13.5">
      <c r="A163" t="s">
        <v>373</v>
      </c>
      <c r="B163" t="s">
        <v>2828</v>
      </c>
      <c r="C163" t="s">
        <v>461</v>
      </c>
      <c r="D163" t="s">
        <v>10</v>
      </c>
      <c r="E163" s="179">
        <v>0</v>
      </c>
      <c r="F163" s="179">
        <v>0</v>
      </c>
      <c r="G163" s="179">
        <v>0.10139558089912593</v>
      </c>
      <c r="H163" s="179">
        <v>0</v>
      </c>
      <c r="I163" s="179">
        <v>0</v>
      </c>
      <c r="J163" s="174">
        <v>0.10139558089912593</v>
      </c>
      <c r="K163" s="179">
        <v>0</v>
      </c>
      <c r="L163" s="179">
        <v>0</v>
      </c>
      <c r="M163" s="179">
        <v>7.0481483579073003E-4</v>
      </c>
      <c r="N163" s="179">
        <v>1.4028021396876493E-3</v>
      </c>
      <c r="O163" s="179">
        <v>1.3999714593874227E-3</v>
      </c>
      <c r="P163" s="174">
        <v>3.5075884348658016E-3</v>
      </c>
      <c r="Q163" s="174">
        <v>0.10490316933399173</v>
      </c>
    </row>
    <row r="164" spans="1:17" ht="13.5">
      <c r="A164" t="s">
        <v>373</v>
      </c>
      <c r="B164" t="s">
        <v>2829</v>
      </c>
      <c r="C164" t="s">
        <v>462</v>
      </c>
      <c r="D164" t="s">
        <v>10</v>
      </c>
      <c r="E164" s="179">
        <v>0</v>
      </c>
      <c r="F164" s="179">
        <v>0</v>
      </c>
      <c r="G164" s="179">
        <v>0.82214498285782289</v>
      </c>
      <c r="H164" s="179">
        <v>0</v>
      </c>
      <c r="I164" s="179">
        <v>0</v>
      </c>
      <c r="J164" s="174">
        <v>0.82214498285782289</v>
      </c>
      <c r="K164" s="179">
        <v>0</v>
      </c>
      <c r="L164" s="179">
        <v>0</v>
      </c>
      <c r="M164" s="179">
        <v>7.5644748098488927E-3</v>
      </c>
      <c r="N164" s="179">
        <v>1.5058021801188884E-2</v>
      </c>
      <c r="O164" s="179">
        <v>1.5026879316384724E-2</v>
      </c>
      <c r="P164" s="174">
        <v>3.7649375927422499E-2</v>
      </c>
      <c r="Q164" s="174">
        <v>0.85979435878524546</v>
      </c>
    </row>
    <row r="165" spans="1:17" ht="13.5">
      <c r="A165" t="s">
        <v>373</v>
      </c>
      <c r="B165" t="s">
        <v>2830</v>
      </c>
      <c r="C165" t="s">
        <v>463</v>
      </c>
      <c r="D165" t="s">
        <v>10</v>
      </c>
      <c r="E165" s="179">
        <v>0</v>
      </c>
      <c r="F165" s="179">
        <v>0</v>
      </c>
      <c r="G165" s="179">
        <v>0.26299200000257072</v>
      </c>
      <c r="H165" s="179">
        <v>0</v>
      </c>
      <c r="I165" s="179">
        <v>0</v>
      </c>
      <c r="J165" s="174">
        <v>0.26299200000257072</v>
      </c>
      <c r="K165" s="179">
        <v>0</v>
      </c>
      <c r="L165" s="179">
        <v>0</v>
      </c>
      <c r="M165" s="179">
        <v>2.3030088104173201E-3</v>
      </c>
      <c r="N165" s="179">
        <v>4.5845491427020674E-3</v>
      </c>
      <c r="O165" s="179">
        <v>4.5750778912448404E-3</v>
      </c>
      <c r="P165" s="174">
        <v>1.1462635844364227E-2</v>
      </c>
      <c r="Q165" s="174">
        <v>0.27445463584693491</v>
      </c>
    </row>
    <row r="166" spans="1:17" ht="13.5">
      <c r="A166" t="s">
        <v>373</v>
      </c>
      <c r="B166" t="s">
        <v>2832</v>
      </c>
      <c r="C166" t="s">
        <v>464</v>
      </c>
      <c r="D166" t="s">
        <v>10</v>
      </c>
      <c r="E166" s="179">
        <v>0</v>
      </c>
      <c r="F166" s="179">
        <v>0</v>
      </c>
      <c r="G166" s="179">
        <v>0</v>
      </c>
      <c r="H166" s="179">
        <v>0.90238116568307658</v>
      </c>
      <c r="I166" s="179">
        <v>0</v>
      </c>
      <c r="J166" s="174">
        <v>0.90238116568307658</v>
      </c>
      <c r="K166" s="179">
        <v>0</v>
      </c>
      <c r="L166" s="179">
        <v>0</v>
      </c>
      <c r="M166" s="179">
        <v>0</v>
      </c>
      <c r="N166" s="179">
        <v>8.0371695846485191E-3</v>
      </c>
      <c r="O166" s="179">
        <v>1.6040942590066973E-2</v>
      </c>
      <c r="P166" s="174">
        <v>2.4078112174715494E-2</v>
      </c>
      <c r="Q166" s="174">
        <v>0.92645927785779203</v>
      </c>
    </row>
    <row r="167" spans="1:17" ht="13.5">
      <c r="A167" t="s">
        <v>373</v>
      </c>
      <c r="B167" t="s">
        <v>2833</v>
      </c>
      <c r="C167" t="s">
        <v>465</v>
      </c>
      <c r="D167" t="s">
        <v>10</v>
      </c>
      <c r="E167" s="179">
        <v>0</v>
      </c>
      <c r="F167" s="179">
        <v>0.35464118821357521</v>
      </c>
      <c r="G167" s="179">
        <v>0</v>
      </c>
      <c r="H167" s="179">
        <v>0</v>
      </c>
      <c r="I167" s="179">
        <v>0</v>
      </c>
      <c r="J167" s="174">
        <v>0.35464118821357521</v>
      </c>
      <c r="K167" s="179">
        <v>0</v>
      </c>
      <c r="L167" s="179">
        <v>4.0399493561706998E-3</v>
      </c>
      <c r="M167" s="179">
        <v>8.0273351680131191E-3</v>
      </c>
      <c r="N167" s="179">
        <v>7.9897857370523628E-3</v>
      </c>
      <c r="O167" s="179">
        <v>7.9732337058092545E-3</v>
      </c>
      <c r="P167" s="174">
        <v>2.8030303967045436E-2</v>
      </c>
      <c r="Q167" s="174">
        <v>0.38267149218062063</v>
      </c>
    </row>
    <row r="168" spans="1:17" ht="13.5">
      <c r="A168" t="s">
        <v>373</v>
      </c>
      <c r="B168" t="s">
        <v>2834</v>
      </c>
      <c r="C168" t="s">
        <v>466</v>
      </c>
      <c r="D168" t="s">
        <v>10</v>
      </c>
      <c r="E168" s="179">
        <v>0.69640626779453996</v>
      </c>
      <c r="F168" s="179">
        <v>0</v>
      </c>
      <c r="G168" s="179">
        <v>0</v>
      </c>
      <c r="H168" s="179">
        <v>0</v>
      </c>
      <c r="I168" s="179">
        <v>0</v>
      </c>
      <c r="J168" s="174">
        <v>0.69640626779453996</v>
      </c>
      <c r="K168" s="179">
        <v>6.9119756840400007E-3</v>
      </c>
      <c r="L168" s="179">
        <v>1.37629576107856E-2</v>
      </c>
      <c r="M168" s="179">
        <v>1.3673474243636656E-2</v>
      </c>
      <c r="N168" s="179">
        <v>1.3609543847230985E-2</v>
      </c>
      <c r="O168" s="179">
        <v>1.3581423931957586E-2</v>
      </c>
      <c r="P168" s="174">
        <v>6.1539375317650823E-2</v>
      </c>
      <c r="Q168" s="174">
        <v>0.75794564311219081</v>
      </c>
    </row>
    <row r="169" spans="1:17" ht="13.5">
      <c r="A169" t="s">
        <v>373</v>
      </c>
      <c r="B169" t="s">
        <v>2836</v>
      </c>
      <c r="C169" t="s">
        <v>467</v>
      </c>
      <c r="D169" t="s">
        <v>10</v>
      </c>
      <c r="E169" s="179">
        <v>0.73724487936081007</v>
      </c>
      <c r="F169" s="179">
        <v>0</v>
      </c>
      <c r="G169" s="179">
        <v>0</v>
      </c>
      <c r="H169" s="179">
        <v>0</v>
      </c>
      <c r="I169" s="179">
        <v>0</v>
      </c>
      <c r="J169" s="174">
        <v>0.73724487936081007</v>
      </c>
      <c r="K169" s="179">
        <v>7.0736245073400005E-3</v>
      </c>
      <c r="L169" s="179">
        <v>1.4084988468789002E-2</v>
      </c>
      <c r="M169" s="179">
        <v>1.399335028604945E-2</v>
      </c>
      <c r="N169" s="179">
        <v>1.3928016984124538E-2</v>
      </c>
      <c r="O169" s="179">
        <v>1.3899189737921499E-2</v>
      </c>
      <c r="P169" s="174">
        <v>6.2979169984224495E-2</v>
      </c>
      <c r="Q169" s="174">
        <v>0.80022404934503455</v>
      </c>
    </row>
    <row r="170" spans="1:17" ht="13.5">
      <c r="A170" t="s">
        <v>373</v>
      </c>
      <c r="B170" t="s">
        <v>2837</v>
      </c>
      <c r="C170" t="s">
        <v>468</v>
      </c>
      <c r="D170" t="s">
        <v>10</v>
      </c>
      <c r="E170" s="179">
        <v>0</v>
      </c>
      <c r="F170" s="179">
        <v>0.94473189092372722</v>
      </c>
      <c r="G170" s="179">
        <v>0</v>
      </c>
      <c r="H170" s="179">
        <v>0</v>
      </c>
      <c r="I170" s="179">
        <v>0</v>
      </c>
      <c r="J170" s="174">
        <v>0.94473189092372722</v>
      </c>
      <c r="K170" s="179">
        <v>0</v>
      </c>
      <c r="L170" s="179">
        <v>8.4276030070372012E-3</v>
      </c>
      <c r="M170" s="179">
        <v>1.6745781756940411E-2</v>
      </c>
      <c r="N170" s="179">
        <v>1.6667524127706664E-2</v>
      </c>
      <c r="O170" s="179">
        <v>1.6632985185948052E-2</v>
      </c>
      <c r="P170" s="174">
        <v>5.8473894077632323E-2</v>
      </c>
      <c r="Q170" s="174">
        <v>1.0032057850013594</v>
      </c>
    </row>
    <row r="171" spans="1:17" ht="13.5">
      <c r="A171" t="s">
        <v>373</v>
      </c>
      <c r="B171" t="s">
        <v>2838</v>
      </c>
      <c r="C171" t="s">
        <v>469</v>
      </c>
      <c r="D171" t="s">
        <v>10</v>
      </c>
      <c r="E171" s="179">
        <v>0</v>
      </c>
      <c r="F171" s="179">
        <v>0</v>
      </c>
      <c r="G171" s="179">
        <v>0.10686795042502328</v>
      </c>
      <c r="H171" s="179">
        <v>0.96283156207039933</v>
      </c>
      <c r="I171" s="179">
        <v>0</v>
      </c>
      <c r="J171" s="174">
        <v>1.0696995124954225</v>
      </c>
      <c r="K171" s="179">
        <v>0</v>
      </c>
      <c r="L171" s="179">
        <v>0</v>
      </c>
      <c r="M171" s="179">
        <v>0</v>
      </c>
      <c r="N171" s="179">
        <v>8.9986421903577932E-3</v>
      </c>
      <c r="O171" s="179">
        <v>1.7960091434536442E-2</v>
      </c>
      <c r="P171" s="174">
        <v>2.6958733624894236E-2</v>
      </c>
      <c r="Q171" s="174">
        <v>1.0966582461203167</v>
      </c>
    </row>
    <row r="172" spans="1:17" ht="13.5">
      <c r="A172" t="s">
        <v>373</v>
      </c>
      <c r="B172" t="s">
        <v>2839</v>
      </c>
      <c r="C172" t="s">
        <v>470</v>
      </c>
      <c r="D172" t="s">
        <v>10</v>
      </c>
      <c r="E172" s="179">
        <v>0.84155420806104009</v>
      </c>
      <c r="F172" s="179">
        <v>0</v>
      </c>
      <c r="G172" s="179">
        <v>0</v>
      </c>
      <c r="H172" s="179">
        <v>0</v>
      </c>
      <c r="I172" s="179">
        <v>0</v>
      </c>
      <c r="J172" s="174">
        <v>0.84155420806104009</v>
      </c>
      <c r="K172" s="179">
        <v>7.6903724653200004E-3</v>
      </c>
      <c r="L172" s="179">
        <v>1.53128810205504E-2</v>
      </c>
      <c r="M172" s="179">
        <v>1.521318196765091E-2</v>
      </c>
      <c r="N172" s="179">
        <v>1.5142109595695036E-2</v>
      </c>
      <c r="O172" s="179">
        <v>1.5110795395140165E-2</v>
      </c>
      <c r="P172" s="174">
        <v>6.84693404443565E-2</v>
      </c>
      <c r="Q172" s="174">
        <v>0.91002354850539657</v>
      </c>
    </row>
    <row r="173" spans="1:17" ht="13.5">
      <c r="A173" t="s">
        <v>373</v>
      </c>
      <c r="B173" t="s">
        <v>2840</v>
      </c>
      <c r="C173" t="s">
        <v>471</v>
      </c>
      <c r="D173" t="s">
        <v>10</v>
      </c>
      <c r="E173" s="179">
        <v>0</v>
      </c>
      <c r="F173" s="179">
        <v>0</v>
      </c>
      <c r="G173" s="179">
        <v>0</v>
      </c>
      <c r="H173" s="179">
        <v>0.10143843811623461</v>
      </c>
      <c r="I173" s="179">
        <v>0.91370683444176148</v>
      </c>
      <c r="J173" s="174">
        <v>1.0151452725579959</v>
      </c>
      <c r="K173" s="179">
        <v>0</v>
      </c>
      <c r="L173" s="179">
        <v>0</v>
      </c>
      <c r="M173" s="179">
        <v>0</v>
      </c>
      <c r="N173" s="179">
        <v>0</v>
      </c>
      <c r="O173" s="179">
        <v>8.8717871094753046E-3</v>
      </c>
      <c r="P173" s="174">
        <v>8.8717871094753046E-3</v>
      </c>
      <c r="Q173" s="174">
        <v>1.0240170596674714</v>
      </c>
    </row>
    <row r="174" spans="1:17" ht="13.5">
      <c r="A174" t="s">
        <v>373</v>
      </c>
      <c r="B174" t="s">
        <v>2841</v>
      </c>
      <c r="C174" t="s">
        <v>472</v>
      </c>
      <c r="D174" t="s">
        <v>10</v>
      </c>
      <c r="E174" s="179">
        <v>0</v>
      </c>
      <c r="F174" s="179">
        <v>0</v>
      </c>
      <c r="G174" s="179">
        <v>0.72544509912979716</v>
      </c>
      <c r="H174" s="179">
        <v>0</v>
      </c>
      <c r="I174" s="179">
        <v>0</v>
      </c>
      <c r="J174" s="174">
        <v>0.72544509912979716</v>
      </c>
      <c r="K174" s="179">
        <v>0</v>
      </c>
      <c r="L174" s="179">
        <v>0</v>
      </c>
      <c r="M174" s="179">
        <v>6.9361580539196018E-3</v>
      </c>
      <c r="N174" s="179">
        <v>1.3807656943439115E-2</v>
      </c>
      <c r="O174" s="179">
        <v>1.3779086937898229E-2</v>
      </c>
      <c r="P174" s="174">
        <v>3.452290193525695E-2</v>
      </c>
      <c r="Q174" s="174">
        <v>0.75996800106505413</v>
      </c>
    </row>
    <row r="175" spans="1:17" ht="13.5">
      <c r="A175" t="s">
        <v>373</v>
      </c>
      <c r="B175" t="s">
        <v>2843</v>
      </c>
      <c r="C175" t="s">
        <v>473</v>
      </c>
      <c r="D175" t="s">
        <v>10</v>
      </c>
      <c r="E175" s="179">
        <v>0</v>
      </c>
      <c r="F175" s="179">
        <v>0</v>
      </c>
      <c r="G175" s="179">
        <v>0</v>
      </c>
      <c r="H175" s="179">
        <v>0.8270909252899532</v>
      </c>
      <c r="I175" s="179">
        <v>0</v>
      </c>
      <c r="J175" s="174">
        <v>0.8270909252899532</v>
      </c>
      <c r="K175" s="179">
        <v>0</v>
      </c>
      <c r="L175" s="179">
        <v>0</v>
      </c>
      <c r="M175" s="179">
        <v>0</v>
      </c>
      <c r="N175" s="179">
        <v>7.4767751121768943E-3</v>
      </c>
      <c r="O175" s="179">
        <v>1.4922884246648878E-2</v>
      </c>
      <c r="P175" s="174">
        <v>2.2399659358825773E-2</v>
      </c>
      <c r="Q175" s="174">
        <v>0.84949058464877902</v>
      </c>
    </row>
    <row r="176" spans="1:17" ht="13.5">
      <c r="A176" t="s">
        <v>373</v>
      </c>
      <c r="B176" t="s">
        <v>2844</v>
      </c>
      <c r="C176" t="s">
        <v>474</v>
      </c>
      <c r="D176" t="s">
        <v>10</v>
      </c>
      <c r="E176" s="179">
        <v>0</v>
      </c>
      <c r="F176" s="179">
        <v>0.74821624870473391</v>
      </c>
      <c r="G176" s="179">
        <v>0</v>
      </c>
      <c r="H176" s="179">
        <v>0</v>
      </c>
      <c r="I176" s="179">
        <v>0</v>
      </c>
      <c r="J176" s="174">
        <v>0.74821624870473391</v>
      </c>
      <c r="K176" s="179">
        <v>0</v>
      </c>
      <c r="L176" s="179">
        <v>7.0930639970273992E-3</v>
      </c>
      <c r="M176" s="179">
        <v>1.4093630054055381E-2</v>
      </c>
      <c r="N176" s="179">
        <v>1.4027852470503602E-2</v>
      </c>
      <c r="O176" s="179">
        <v>1.3998786729226333E-2</v>
      </c>
      <c r="P176" s="174">
        <v>4.9213333250812716E-2</v>
      </c>
      <c r="Q176" s="174">
        <v>0.79742958195554658</v>
      </c>
    </row>
    <row r="177" spans="1:17" ht="13.5">
      <c r="A177" t="s">
        <v>373</v>
      </c>
      <c r="B177" t="s">
        <v>2845</v>
      </c>
      <c r="C177" t="s">
        <v>475</v>
      </c>
      <c r="D177" t="s">
        <v>10</v>
      </c>
      <c r="E177" s="179">
        <v>0</v>
      </c>
      <c r="F177" s="179">
        <v>0</v>
      </c>
      <c r="G177" s="179">
        <v>0</v>
      </c>
      <c r="H177" s="179">
        <v>0.94567996065157423</v>
      </c>
      <c r="I177" s="179">
        <v>0</v>
      </c>
      <c r="J177" s="174">
        <v>0.94567996065157423</v>
      </c>
      <c r="K177" s="179">
        <v>0</v>
      </c>
      <c r="L177" s="179">
        <v>0</v>
      </c>
      <c r="M177" s="179">
        <v>0</v>
      </c>
      <c r="N177" s="179">
        <v>7.9875052310183249E-3</v>
      </c>
      <c r="O177" s="179">
        <v>1.5941874481611436E-2</v>
      </c>
      <c r="P177" s="174">
        <v>2.3929379712629761E-2</v>
      </c>
      <c r="Q177" s="174">
        <v>0.96960934036420399</v>
      </c>
    </row>
    <row r="178" spans="1:17" ht="13.5">
      <c r="A178" t="s">
        <v>373</v>
      </c>
      <c r="B178" t="s">
        <v>2846</v>
      </c>
      <c r="C178" t="s">
        <v>476</v>
      </c>
      <c r="D178" t="s">
        <v>10</v>
      </c>
      <c r="E178" s="179">
        <v>0</v>
      </c>
      <c r="F178" s="179">
        <v>0.80242584459617516</v>
      </c>
      <c r="G178" s="179">
        <v>0</v>
      </c>
      <c r="H178" s="179">
        <v>0</v>
      </c>
      <c r="I178" s="179">
        <v>0</v>
      </c>
      <c r="J178" s="174">
        <v>0.80242584459617516</v>
      </c>
      <c r="K178" s="179">
        <v>0</v>
      </c>
      <c r="L178" s="179">
        <v>7.4371225869612001E-3</v>
      </c>
      <c r="M178" s="179">
        <v>1.4777671499842802E-2</v>
      </c>
      <c r="N178" s="179">
        <v>1.4708597598862155E-2</v>
      </c>
      <c r="O178" s="179">
        <v>1.4678178503060059E-2</v>
      </c>
      <c r="P178" s="174">
        <v>5.1601570188726215E-2</v>
      </c>
      <c r="Q178" s="174">
        <v>0.8540274147849013</v>
      </c>
    </row>
    <row r="179" spans="1:17" ht="13.5">
      <c r="A179" t="s">
        <v>373</v>
      </c>
      <c r="B179" t="s">
        <v>2755</v>
      </c>
      <c r="C179" t="s">
        <v>509</v>
      </c>
      <c r="D179" t="s">
        <v>10</v>
      </c>
      <c r="E179" s="179">
        <v>0.39620383561064998</v>
      </c>
      <c r="F179" s="179">
        <v>0</v>
      </c>
      <c r="G179" s="179">
        <v>0</v>
      </c>
      <c r="H179" s="179">
        <v>0</v>
      </c>
      <c r="I179" s="179">
        <v>0</v>
      </c>
      <c r="J179" s="174">
        <v>0.39620383561064998</v>
      </c>
      <c r="K179" s="179">
        <v>4.1874705856799997E-3</v>
      </c>
      <c r="L179" s="179">
        <v>8.338340804127601E-3</v>
      </c>
      <c r="M179" s="179">
        <v>8.2841128686570609E-3</v>
      </c>
      <c r="N179" s="179">
        <v>8.2454088784316634E-3</v>
      </c>
      <c r="O179" s="179">
        <v>8.2283036975150364E-3</v>
      </c>
      <c r="P179" s="174">
        <v>3.7283636834411361E-2</v>
      </c>
      <c r="Q179" s="174">
        <v>0.43348747244506136</v>
      </c>
    </row>
    <row r="180" spans="1:17" ht="13.5">
      <c r="A180" t="s">
        <v>331</v>
      </c>
      <c r="B180" t="s">
        <v>2961</v>
      </c>
      <c r="C180" t="s">
        <v>332</v>
      </c>
      <c r="D180" t="s">
        <v>10</v>
      </c>
      <c r="E180" s="179">
        <v>0</v>
      </c>
      <c r="F180" s="179">
        <v>0.32346189306208395</v>
      </c>
      <c r="G180" s="179">
        <v>2.9149644102163657</v>
      </c>
      <c r="H180" s="179">
        <v>0</v>
      </c>
      <c r="I180" s="179">
        <v>0</v>
      </c>
      <c r="J180" s="174">
        <v>3.2384263032784499</v>
      </c>
      <c r="K180" s="179">
        <v>0</v>
      </c>
      <c r="L180" s="179">
        <v>0</v>
      </c>
      <c r="M180" s="179">
        <v>3.5143698077259727E-2</v>
      </c>
      <c r="N180" s="179">
        <v>6.6596247531477443E-2</v>
      </c>
      <c r="O180" s="179">
        <v>6.3102051958269859E-2</v>
      </c>
      <c r="P180" s="174">
        <v>0.16484199756700701</v>
      </c>
      <c r="Q180" s="174">
        <v>3.4032683008454567</v>
      </c>
    </row>
    <row r="181" spans="1:17" ht="13.5">
      <c r="A181" t="s">
        <v>331</v>
      </c>
      <c r="B181" t="s">
        <v>2916</v>
      </c>
      <c r="C181" t="s">
        <v>333</v>
      </c>
      <c r="D181" t="s">
        <v>10</v>
      </c>
      <c r="E181" s="179">
        <v>0</v>
      </c>
      <c r="F181" s="179">
        <v>0.40237252024630077</v>
      </c>
      <c r="G181" s="179">
        <v>3.6260904182598095</v>
      </c>
      <c r="H181" s="179">
        <v>0</v>
      </c>
      <c r="I181" s="179">
        <v>0</v>
      </c>
      <c r="J181" s="174">
        <v>4.0284629385061104</v>
      </c>
      <c r="K181" s="179">
        <v>0</v>
      </c>
      <c r="L181" s="179">
        <v>0</v>
      </c>
      <c r="M181" s="179">
        <v>5.4488611468584254E-2</v>
      </c>
      <c r="N181" s="179">
        <v>0.10510521965981391</v>
      </c>
      <c r="O181" s="179">
        <v>0.10153141280140736</v>
      </c>
      <c r="P181" s="174">
        <v>0.26112524392980552</v>
      </c>
      <c r="Q181" s="174">
        <v>4.2895881824359154</v>
      </c>
    </row>
    <row r="182" spans="1:17" ht="13.5">
      <c r="A182" t="s">
        <v>331</v>
      </c>
      <c r="B182" t="s">
        <v>2918</v>
      </c>
      <c r="C182" t="s">
        <v>334</v>
      </c>
      <c r="D182" t="s">
        <v>10</v>
      </c>
      <c r="E182" s="179">
        <v>0</v>
      </c>
      <c r="F182" s="179">
        <v>0</v>
      </c>
      <c r="G182" s="179">
        <v>0</v>
      </c>
      <c r="H182" s="179">
        <v>0.12985355268516613</v>
      </c>
      <c r="I182" s="179">
        <v>1.1696564511123937</v>
      </c>
      <c r="J182" s="174">
        <v>1.2995100037975595</v>
      </c>
      <c r="K182" s="179">
        <v>0</v>
      </c>
      <c r="L182" s="179">
        <v>0</v>
      </c>
      <c r="M182" s="179">
        <v>0</v>
      </c>
      <c r="N182" s="179">
        <v>0</v>
      </c>
      <c r="O182" s="179">
        <v>1.2574161906144394E-2</v>
      </c>
      <c r="P182" s="174">
        <v>1.2574161906144394E-2</v>
      </c>
      <c r="Q182" s="174">
        <v>1.3120841657037039</v>
      </c>
    </row>
    <row r="183" spans="1:17" ht="13.5">
      <c r="A183" t="s">
        <v>331</v>
      </c>
      <c r="B183" t="s">
        <v>2919</v>
      </c>
      <c r="C183" t="s">
        <v>335</v>
      </c>
      <c r="D183" t="s">
        <v>10</v>
      </c>
      <c r="E183" s="179">
        <v>2.5952830096200002E-2</v>
      </c>
      <c r="F183" s="179">
        <v>2.5960180965891196E-2</v>
      </c>
      <c r="G183" s="179">
        <v>2.5994163313690866E-2</v>
      </c>
      <c r="H183" s="179">
        <v>2.6021718793807762E-2</v>
      </c>
      <c r="I183" s="179">
        <v>0</v>
      </c>
      <c r="J183" s="174">
        <v>0.10392889316958982</v>
      </c>
      <c r="K183" s="179">
        <v>0</v>
      </c>
      <c r="L183" s="179">
        <v>0</v>
      </c>
      <c r="M183" s="179">
        <v>0</v>
      </c>
      <c r="N183" s="179">
        <v>0</v>
      </c>
      <c r="O183" s="179">
        <v>0</v>
      </c>
      <c r="P183" s="174">
        <v>0</v>
      </c>
      <c r="Q183" s="174">
        <v>0.10392889316958982</v>
      </c>
    </row>
    <row r="184" spans="1:17" ht="13.5">
      <c r="A184" t="s">
        <v>331</v>
      </c>
      <c r="B184" t="s">
        <v>2962</v>
      </c>
      <c r="C184" t="s">
        <v>336</v>
      </c>
      <c r="D184" t="s">
        <v>10</v>
      </c>
      <c r="E184" s="179">
        <v>0</v>
      </c>
      <c r="F184" s="179">
        <v>0</v>
      </c>
      <c r="G184" s="179">
        <v>0.26192690113230044</v>
      </c>
      <c r="H184" s="179">
        <v>2.3598444166478747</v>
      </c>
      <c r="I184" s="179">
        <v>0</v>
      </c>
      <c r="J184" s="174">
        <v>2.6217713177801754</v>
      </c>
      <c r="K184" s="179">
        <v>0</v>
      </c>
      <c r="L184" s="179">
        <v>0</v>
      </c>
      <c r="M184" s="179">
        <v>0</v>
      </c>
      <c r="N184" s="179">
        <v>5.084788933786915E-2</v>
      </c>
      <c r="O184" s="179">
        <v>9.8128979530816146E-2</v>
      </c>
      <c r="P184" s="174">
        <v>0.1489768688686853</v>
      </c>
      <c r="Q184" s="174">
        <v>2.7707481866488606</v>
      </c>
    </row>
    <row r="185" spans="1:17" ht="13.5">
      <c r="A185" t="s">
        <v>331</v>
      </c>
      <c r="B185" t="s">
        <v>2920</v>
      </c>
      <c r="C185" t="s">
        <v>337</v>
      </c>
      <c r="D185" t="s">
        <v>10</v>
      </c>
      <c r="E185" s="179">
        <v>0</v>
      </c>
      <c r="F185" s="179">
        <v>0</v>
      </c>
      <c r="G185" s="179">
        <v>0</v>
      </c>
      <c r="H185" s="179">
        <v>0.70808238943565105</v>
      </c>
      <c r="I185" s="179">
        <v>0</v>
      </c>
      <c r="J185" s="174">
        <v>0.70808238943565105</v>
      </c>
      <c r="K185" s="179">
        <v>0</v>
      </c>
      <c r="L185" s="179">
        <v>0</v>
      </c>
      <c r="M185" s="179">
        <v>0</v>
      </c>
      <c r="N185" s="179">
        <v>2.0347134690827249E-2</v>
      </c>
      <c r="O185" s="179">
        <v>3.7253765612903549E-2</v>
      </c>
      <c r="P185" s="174">
        <v>5.7600900303730794E-2</v>
      </c>
      <c r="Q185" s="174">
        <v>0.76568328973938182</v>
      </c>
    </row>
    <row r="186" spans="1:17" ht="13.5">
      <c r="A186" t="s">
        <v>331</v>
      </c>
      <c r="B186" t="s">
        <v>2921</v>
      </c>
      <c r="C186" t="s">
        <v>338</v>
      </c>
      <c r="D186" t="s">
        <v>10</v>
      </c>
      <c r="E186" s="179">
        <v>0</v>
      </c>
      <c r="F186" s="179">
        <v>0</v>
      </c>
      <c r="G186" s="179">
        <v>0</v>
      </c>
      <c r="H186" s="179">
        <v>0.67808321472891886</v>
      </c>
      <c r="I186" s="179">
        <v>0</v>
      </c>
      <c r="J186" s="174">
        <v>0.67808321472891886</v>
      </c>
      <c r="K186" s="179">
        <v>0</v>
      </c>
      <c r="L186" s="179">
        <v>0</v>
      </c>
      <c r="M186" s="179">
        <v>0</v>
      </c>
      <c r="N186" s="179">
        <v>2.2800621330708044E-2</v>
      </c>
      <c r="O186" s="179">
        <v>4.2150636242684163E-2</v>
      </c>
      <c r="P186" s="174">
        <v>6.4951257573392207E-2</v>
      </c>
      <c r="Q186" s="174">
        <v>0.74303447230231112</v>
      </c>
    </row>
    <row r="187" spans="1:17" ht="13.5">
      <c r="A187" t="s">
        <v>331</v>
      </c>
      <c r="B187" t="s">
        <v>2922</v>
      </c>
      <c r="C187" t="s">
        <v>339</v>
      </c>
      <c r="D187" t="s">
        <v>10</v>
      </c>
      <c r="E187" s="179">
        <v>0</v>
      </c>
      <c r="F187" s="179">
        <v>0</v>
      </c>
      <c r="G187" s="179">
        <v>0</v>
      </c>
      <c r="H187" s="179">
        <v>0</v>
      </c>
      <c r="I187" s="179">
        <v>0.25634995315161196</v>
      </c>
      <c r="J187" s="174">
        <v>0.25634995315161196</v>
      </c>
      <c r="K187" s="179">
        <v>0</v>
      </c>
      <c r="L187" s="179">
        <v>0</v>
      </c>
      <c r="M187" s="179">
        <v>0</v>
      </c>
      <c r="N187" s="179">
        <v>0</v>
      </c>
      <c r="O187" s="179">
        <v>0</v>
      </c>
      <c r="P187" s="174">
        <v>0</v>
      </c>
      <c r="Q187" s="174">
        <v>0.25634995315161196</v>
      </c>
    </row>
    <row r="188" spans="1:17" ht="13.5">
      <c r="A188" t="s">
        <v>331</v>
      </c>
      <c r="B188" t="s">
        <v>2924</v>
      </c>
      <c r="C188" t="s">
        <v>340</v>
      </c>
      <c r="D188" t="s">
        <v>10</v>
      </c>
      <c r="E188" s="179">
        <v>0</v>
      </c>
      <c r="F188" s="179">
        <v>0</v>
      </c>
      <c r="G188" s="179">
        <v>0</v>
      </c>
      <c r="H188" s="179">
        <v>0.14354650862141174</v>
      </c>
      <c r="I188" s="179">
        <v>1.2929962646968269</v>
      </c>
      <c r="J188" s="174">
        <v>1.4365427733182388</v>
      </c>
      <c r="K188" s="179">
        <v>0</v>
      </c>
      <c r="L188" s="179">
        <v>0</v>
      </c>
      <c r="M188" s="179">
        <v>0</v>
      </c>
      <c r="N188" s="179">
        <v>0</v>
      </c>
      <c r="O188" s="179">
        <v>1.3996411395727727E-2</v>
      </c>
      <c r="P188" s="174">
        <v>1.3996411395727727E-2</v>
      </c>
      <c r="Q188" s="174">
        <v>1.4505391847139666</v>
      </c>
    </row>
    <row r="189" spans="1:17" ht="13.5">
      <c r="A189" t="s">
        <v>331</v>
      </c>
      <c r="B189" t="s">
        <v>2925</v>
      </c>
      <c r="C189" t="s">
        <v>341</v>
      </c>
      <c r="D189" t="s">
        <v>10</v>
      </c>
      <c r="E189" s="179">
        <v>2.5952830096200002E-2</v>
      </c>
      <c r="F189" s="179">
        <v>2.5960180965891196E-2</v>
      </c>
      <c r="G189" s="179">
        <v>2.5994163313690866E-2</v>
      </c>
      <c r="H189" s="179">
        <v>2.6021718793807762E-2</v>
      </c>
      <c r="I189" s="179">
        <v>0</v>
      </c>
      <c r="J189" s="174">
        <v>0.10392889316958982</v>
      </c>
      <c r="K189" s="179">
        <v>0</v>
      </c>
      <c r="L189" s="179">
        <v>0</v>
      </c>
      <c r="M189" s="179">
        <v>0</v>
      </c>
      <c r="N189" s="179">
        <v>0</v>
      </c>
      <c r="O189" s="179">
        <v>0</v>
      </c>
      <c r="P189" s="174">
        <v>0</v>
      </c>
      <c r="Q189" s="174">
        <v>0.10392889316958982</v>
      </c>
    </row>
    <row r="190" spans="1:17" ht="13.5">
      <c r="A190" t="s">
        <v>331</v>
      </c>
      <c r="B190" t="s">
        <v>2926</v>
      </c>
      <c r="C190" t="s">
        <v>342</v>
      </c>
      <c r="D190" t="s">
        <v>10</v>
      </c>
      <c r="E190" s="179">
        <v>0</v>
      </c>
      <c r="F190" s="179">
        <v>0</v>
      </c>
      <c r="G190" s="179">
        <v>0</v>
      </c>
      <c r="H190" s="179">
        <v>0</v>
      </c>
      <c r="I190" s="179">
        <v>0.18199129780855927</v>
      </c>
      <c r="J190" s="174">
        <v>0.18199129780855927</v>
      </c>
      <c r="K190" s="179">
        <v>0</v>
      </c>
      <c r="L190" s="179">
        <v>0</v>
      </c>
      <c r="M190" s="179">
        <v>0</v>
      </c>
      <c r="N190" s="179">
        <v>0</v>
      </c>
      <c r="O190" s="179">
        <v>0</v>
      </c>
      <c r="P190" s="174">
        <v>0</v>
      </c>
      <c r="Q190" s="174">
        <v>0.18199129780855927</v>
      </c>
    </row>
    <row r="191" spans="1:17" ht="13.5">
      <c r="A191" t="s">
        <v>331</v>
      </c>
      <c r="B191" t="s">
        <v>2927</v>
      </c>
      <c r="C191" t="s">
        <v>343</v>
      </c>
      <c r="D191" t="s">
        <v>10</v>
      </c>
      <c r="E191" s="179">
        <v>0.12334882553379002</v>
      </c>
      <c r="F191" s="179">
        <v>1.1104542605617658</v>
      </c>
      <c r="G191" s="179">
        <v>0</v>
      </c>
      <c r="H191" s="179">
        <v>0</v>
      </c>
      <c r="I191" s="179">
        <v>0</v>
      </c>
      <c r="J191" s="174">
        <v>1.2338030860955558</v>
      </c>
      <c r="K191" s="179">
        <v>0</v>
      </c>
      <c r="L191" s="179">
        <v>1.9087375100248001E-2</v>
      </c>
      <c r="M191" s="179">
        <v>3.7926497226547499E-2</v>
      </c>
      <c r="N191" s="179">
        <v>3.7749253920650989E-2</v>
      </c>
      <c r="O191" s="179">
        <v>3.7671109852879345E-2</v>
      </c>
      <c r="P191" s="174">
        <v>0.13243423610032581</v>
      </c>
      <c r="Q191" s="174">
        <v>1.3662373221958815</v>
      </c>
    </row>
    <row r="192" spans="1:17" ht="13.5">
      <c r="A192" t="s">
        <v>331</v>
      </c>
      <c r="B192" t="s">
        <v>2928</v>
      </c>
      <c r="C192" t="s">
        <v>344</v>
      </c>
      <c r="D192" t="s">
        <v>10</v>
      </c>
      <c r="E192" s="179">
        <v>0</v>
      </c>
      <c r="F192" s="179">
        <v>0.26625071168840897</v>
      </c>
      <c r="G192" s="179">
        <v>2.3993908489414255</v>
      </c>
      <c r="H192" s="179">
        <v>0</v>
      </c>
      <c r="I192" s="179">
        <v>0</v>
      </c>
      <c r="J192" s="174">
        <v>2.6656415606298345</v>
      </c>
      <c r="K192" s="179">
        <v>0</v>
      </c>
      <c r="L192" s="179">
        <v>0</v>
      </c>
      <c r="M192" s="179">
        <v>5.0434792119797428E-2</v>
      </c>
      <c r="N192" s="179">
        <v>0.10039809566398183</v>
      </c>
      <c r="O192" s="179">
        <v>0.10019021228881747</v>
      </c>
      <c r="P192" s="174">
        <v>0.25102310007259671</v>
      </c>
      <c r="Q192" s="174">
        <v>2.9166646607024314</v>
      </c>
    </row>
    <row r="193" spans="1:17" ht="13.5">
      <c r="A193" t="s">
        <v>331</v>
      </c>
      <c r="B193" t="s">
        <v>2977</v>
      </c>
      <c r="C193" t="s">
        <v>345</v>
      </c>
      <c r="D193" t="s">
        <v>10</v>
      </c>
      <c r="E193" s="179">
        <v>0</v>
      </c>
      <c r="F193" s="179">
        <v>0.20318420227232539</v>
      </c>
      <c r="G193" s="179">
        <v>1.8310493942649604</v>
      </c>
      <c r="H193" s="179">
        <v>0</v>
      </c>
      <c r="I193" s="179">
        <v>0</v>
      </c>
      <c r="J193" s="174">
        <v>2.0342335965372857</v>
      </c>
      <c r="K193" s="179">
        <v>0</v>
      </c>
      <c r="L193" s="179">
        <v>0</v>
      </c>
      <c r="M193" s="179">
        <v>7.6323105094476443E-2</v>
      </c>
      <c r="N193" s="179">
        <v>0.15193313056278243</v>
      </c>
      <c r="O193" s="179">
        <v>0.15161862281766253</v>
      </c>
      <c r="P193" s="174">
        <v>0.37987485847492136</v>
      </c>
      <c r="Q193" s="174">
        <v>2.4141084550122072</v>
      </c>
    </row>
    <row r="194" spans="1:17" ht="13.5">
      <c r="A194" t="s">
        <v>331</v>
      </c>
      <c r="B194" t="s">
        <v>2930</v>
      </c>
      <c r="C194" t="s">
        <v>346</v>
      </c>
      <c r="D194" t="s">
        <v>10</v>
      </c>
      <c r="E194" s="179">
        <v>0</v>
      </c>
      <c r="F194" s="179">
        <v>0</v>
      </c>
      <c r="G194" s="179">
        <v>0</v>
      </c>
      <c r="H194" s="179">
        <v>0</v>
      </c>
      <c r="I194" s="179">
        <v>0.26147868787825457</v>
      </c>
      <c r="J194" s="174">
        <v>0.26147868787825457</v>
      </c>
      <c r="K194" s="179">
        <v>0</v>
      </c>
      <c r="L194" s="179">
        <v>0</v>
      </c>
      <c r="M194" s="179">
        <v>0</v>
      </c>
      <c r="N194" s="179">
        <v>0</v>
      </c>
      <c r="O194" s="179">
        <v>0</v>
      </c>
      <c r="P194" s="174">
        <v>0</v>
      </c>
      <c r="Q194" s="174">
        <v>0.26147868787825457</v>
      </c>
    </row>
    <row r="195" spans="1:17" ht="13.5">
      <c r="A195" t="s">
        <v>331</v>
      </c>
      <c r="B195" t="s">
        <v>2931</v>
      </c>
      <c r="C195" t="s">
        <v>347</v>
      </c>
      <c r="D195" t="s">
        <v>10</v>
      </c>
      <c r="E195" s="179">
        <v>0</v>
      </c>
      <c r="F195" s="179">
        <v>0</v>
      </c>
      <c r="G195" s="179">
        <v>0</v>
      </c>
      <c r="H195" s="179">
        <v>0.18155163907300131</v>
      </c>
      <c r="I195" s="179">
        <v>1.635326739773564</v>
      </c>
      <c r="J195" s="174">
        <v>1.8168783788465652</v>
      </c>
      <c r="K195" s="179">
        <v>0</v>
      </c>
      <c r="L195" s="179">
        <v>0</v>
      </c>
      <c r="M195" s="179">
        <v>0</v>
      </c>
      <c r="N195" s="179">
        <v>0</v>
      </c>
      <c r="O195" s="179">
        <v>1.8604595497609389E-2</v>
      </c>
      <c r="P195" s="174">
        <v>1.8604595497609389E-2</v>
      </c>
      <c r="Q195" s="174">
        <v>1.8354829743441747</v>
      </c>
    </row>
    <row r="196" spans="1:17" ht="13.5">
      <c r="A196" t="s">
        <v>331</v>
      </c>
      <c r="B196" t="s">
        <v>2982</v>
      </c>
      <c r="C196" t="s">
        <v>348</v>
      </c>
      <c r="D196" t="s">
        <v>10</v>
      </c>
      <c r="E196" s="179">
        <v>0</v>
      </c>
      <c r="F196" s="179">
        <v>0</v>
      </c>
      <c r="G196" s="179">
        <v>0.31616399230456316</v>
      </c>
      <c r="H196" s="179">
        <v>2.8484955206995979</v>
      </c>
      <c r="I196" s="179">
        <v>0</v>
      </c>
      <c r="J196" s="174">
        <v>3.1646595130041608</v>
      </c>
      <c r="K196" s="179">
        <v>0</v>
      </c>
      <c r="L196" s="179">
        <v>0</v>
      </c>
      <c r="M196" s="179">
        <v>0</v>
      </c>
      <c r="N196" s="179">
        <v>4.7222654297222742E-2</v>
      </c>
      <c r="O196" s="179">
        <v>9.4249419700985423E-2</v>
      </c>
      <c r="P196" s="174">
        <v>0.14147207399820819</v>
      </c>
      <c r="Q196" s="174">
        <v>3.3061315870023691</v>
      </c>
    </row>
    <row r="197" spans="1:17" ht="13.5">
      <c r="A197" t="s">
        <v>331</v>
      </c>
      <c r="B197" t="s">
        <v>2967</v>
      </c>
      <c r="C197" t="s">
        <v>349</v>
      </c>
      <c r="D197" t="s">
        <v>10</v>
      </c>
      <c r="E197" s="179">
        <v>0.14538453712551</v>
      </c>
      <c r="F197" s="179">
        <v>1.308833423957775</v>
      </c>
      <c r="G197" s="179">
        <v>0</v>
      </c>
      <c r="H197" s="179">
        <v>0</v>
      </c>
      <c r="I197" s="179">
        <v>0</v>
      </c>
      <c r="J197" s="174">
        <v>1.454217961083285</v>
      </c>
      <c r="K197" s="179">
        <v>0</v>
      </c>
      <c r="L197" s="179">
        <v>3.7006349794074501E-2</v>
      </c>
      <c r="M197" s="179">
        <v>7.353141390935812E-2</v>
      </c>
      <c r="N197" s="179">
        <v>7.318791414329065E-2</v>
      </c>
      <c r="O197" s="179">
        <v>7.3036271925522075E-2</v>
      </c>
      <c r="P197" s="174">
        <v>0.25676194977224531</v>
      </c>
      <c r="Q197" s="174">
        <v>1.7109799108555304</v>
      </c>
    </row>
    <row r="198" spans="1:17" ht="13.5">
      <c r="A198" t="s">
        <v>331</v>
      </c>
      <c r="B198" t="s">
        <v>2933</v>
      </c>
      <c r="C198" t="s">
        <v>350</v>
      </c>
      <c r="D198" t="s">
        <v>10</v>
      </c>
      <c r="E198" s="179">
        <v>0</v>
      </c>
      <c r="F198" s="179">
        <v>0.1979087331662728</v>
      </c>
      <c r="G198" s="179">
        <v>1.7835093156792425</v>
      </c>
      <c r="H198" s="179">
        <v>0</v>
      </c>
      <c r="I198" s="179">
        <v>0</v>
      </c>
      <c r="J198" s="174">
        <v>1.9814180488455153</v>
      </c>
      <c r="K198" s="179">
        <v>0</v>
      </c>
      <c r="L198" s="179">
        <v>0</v>
      </c>
      <c r="M198" s="179">
        <v>3.9068027747382703E-2</v>
      </c>
      <c r="N198" s="179">
        <v>7.7771083720614115E-2</v>
      </c>
      <c r="O198" s="179">
        <v>7.7610013691673946E-2</v>
      </c>
      <c r="P198" s="174">
        <v>0.19444912515967075</v>
      </c>
      <c r="Q198" s="174">
        <v>2.175867174005186</v>
      </c>
    </row>
    <row r="199" spans="1:17" ht="13.5">
      <c r="A199" t="s">
        <v>331</v>
      </c>
      <c r="B199" t="s">
        <v>2935</v>
      </c>
      <c r="C199" t="s">
        <v>351</v>
      </c>
      <c r="D199" t="s">
        <v>10</v>
      </c>
      <c r="E199" s="179">
        <v>0</v>
      </c>
      <c r="F199" s="179">
        <v>0</v>
      </c>
      <c r="G199" s="179">
        <v>0.31475148719343349</v>
      </c>
      <c r="H199" s="179">
        <v>2.8357707099607912</v>
      </c>
      <c r="I199" s="179">
        <v>0</v>
      </c>
      <c r="J199" s="174">
        <v>3.1505221971542245</v>
      </c>
      <c r="K199" s="179">
        <v>0</v>
      </c>
      <c r="L199" s="179">
        <v>0</v>
      </c>
      <c r="M199" s="179">
        <v>0</v>
      </c>
      <c r="N199" s="179">
        <v>4.8348567342143711E-2</v>
      </c>
      <c r="O199" s="179">
        <v>9.6496744992768155E-2</v>
      </c>
      <c r="P199" s="174">
        <v>0.14484531233491185</v>
      </c>
      <c r="Q199" s="174">
        <v>3.2953675094891364</v>
      </c>
    </row>
    <row r="200" spans="1:17" ht="13.5">
      <c r="A200" t="s">
        <v>331</v>
      </c>
      <c r="B200" t="s">
        <v>2968</v>
      </c>
      <c r="C200" t="s">
        <v>352</v>
      </c>
      <c r="D200" t="s">
        <v>10</v>
      </c>
      <c r="E200" s="179">
        <v>0</v>
      </c>
      <c r="F200" s="179">
        <v>0</v>
      </c>
      <c r="G200" s="179">
        <v>0</v>
      </c>
      <c r="H200" s="179">
        <v>0.94934144916880281</v>
      </c>
      <c r="I200" s="179">
        <v>0</v>
      </c>
      <c r="J200" s="174">
        <v>0.94934144916880281</v>
      </c>
      <c r="K200" s="179">
        <v>0</v>
      </c>
      <c r="L200" s="179">
        <v>0</v>
      </c>
      <c r="M200" s="179">
        <v>0</v>
      </c>
      <c r="N200" s="179">
        <v>1.1433809703578319E-2</v>
      </c>
      <c r="O200" s="179">
        <v>2.2820274296139361E-2</v>
      </c>
      <c r="P200" s="174">
        <v>3.4254083999717681E-2</v>
      </c>
      <c r="Q200" s="174">
        <v>0.98359553316852044</v>
      </c>
    </row>
    <row r="201" spans="1:17" ht="13.5">
      <c r="A201" t="s">
        <v>331</v>
      </c>
      <c r="B201" t="s">
        <v>2937</v>
      </c>
      <c r="C201" t="s">
        <v>353</v>
      </c>
      <c r="D201" t="s">
        <v>10</v>
      </c>
      <c r="E201" s="179">
        <v>0</v>
      </c>
      <c r="F201" s="179">
        <v>0</v>
      </c>
      <c r="G201" s="179">
        <v>0</v>
      </c>
      <c r="H201" s="179">
        <v>0.83560491771648437</v>
      </c>
      <c r="I201" s="179">
        <v>0</v>
      </c>
      <c r="J201" s="174">
        <v>0.83560491771648437</v>
      </c>
      <c r="K201" s="179">
        <v>0</v>
      </c>
      <c r="L201" s="179">
        <v>0</v>
      </c>
      <c r="M201" s="179">
        <v>0</v>
      </c>
      <c r="N201" s="179">
        <v>2.8845726663029779E-2</v>
      </c>
      <c r="O201" s="179">
        <v>5.7572006492767072E-2</v>
      </c>
      <c r="P201" s="174">
        <v>8.6417733155796858E-2</v>
      </c>
      <c r="Q201" s="174">
        <v>0.9220226508722813</v>
      </c>
    </row>
    <row r="202" spans="1:17" ht="13.5">
      <c r="A202" t="s">
        <v>331</v>
      </c>
      <c r="B202" t="s">
        <v>2969</v>
      </c>
      <c r="C202" t="s">
        <v>354</v>
      </c>
      <c r="D202" t="s">
        <v>10</v>
      </c>
      <c r="E202" s="179">
        <v>0</v>
      </c>
      <c r="F202" s="179">
        <v>0.1946219288501719</v>
      </c>
      <c r="G202" s="179">
        <v>1.7538893464639687</v>
      </c>
      <c r="H202" s="179">
        <v>0</v>
      </c>
      <c r="I202" s="179">
        <v>0</v>
      </c>
      <c r="J202" s="174">
        <v>1.9485112753141407</v>
      </c>
      <c r="K202" s="179">
        <v>0</v>
      </c>
      <c r="L202" s="179">
        <v>0</v>
      </c>
      <c r="M202" s="179">
        <v>3.7473791060847188E-2</v>
      </c>
      <c r="N202" s="179">
        <v>7.4597623494669876E-2</v>
      </c>
      <c r="O202" s="179">
        <v>7.4443053911425028E-2</v>
      </c>
      <c r="P202" s="174">
        <v>0.18651446846694211</v>
      </c>
      <c r="Q202" s="174">
        <v>2.1350257437810827</v>
      </c>
    </row>
    <row r="203" spans="1:17" ht="13.5">
      <c r="A203" t="s">
        <v>331</v>
      </c>
      <c r="B203" t="s">
        <v>2941</v>
      </c>
      <c r="C203" t="s">
        <v>355</v>
      </c>
      <c r="D203" t="s">
        <v>10</v>
      </c>
      <c r="E203" s="179">
        <v>0.18485318703555001</v>
      </c>
      <c r="F203" s="179">
        <v>1.6641506025859043</v>
      </c>
      <c r="G203" s="179">
        <v>0</v>
      </c>
      <c r="H203" s="179">
        <v>0</v>
      </c>
      <c r="I203" s="179">
        <v>0</v>
      </c>
      <c r="J203" s="174">
        <v>1.8490037896214544</v>
      </c>
      <c r="K203" s="179">
        <v>0</v>
      </c>
      <c r="L203" s="179">
        <v>4.5107719788672097E-2</v>
      </c>
      <c r="M203" s="179">
        <v>8.9628693894134873E-2</v>
      </c>
      <c r="N203" s="179">
        <v>8.9210158296147563E-2</v>
      </c>
      <c r="O203" s="179">
        <v>8.902537471771127E-2</v>
      </c>
      <c r="P203" s="174">
        <v>0.31297194669666584</v>
      </c>
      <c r="Q203" s="174">
        <v>2.1619757363181202</v>
      </c>
    </row>
    <row r="204" spans="1:17" ht="13.5">
      <c r="A204" t="s">
        <v>331</v>
      </c>
      <c r="B204" t="s">
        <v>2970</v>
      </c>
      <c r="C204" t="s">
        <v>356</v>
      </c>
      <c r="D204" t="s">
        <v>10</v>
      </c>
      <c r="E204" s="179">
        <v>2.5952830096200002E-2</v>
      </c>
      <c r="F204" s="179">
        <v>2.5960180965891196E-2</v>
      </c>
      <c r="G204" s="179">
        <v>2.5994163313690866E-2</v>
      </c>
      <c r="H204" s="179">
        <v>2.6021718793807762E-2</v>
      </c>
      <c r="I204" s="179">
        <v>0</v>
      </c>
      <c r="J204" s="174">
        <v>0.10392889316958982</v>
      </c>
      <c r="K204" s="179">
        <v>0</v>
      </c>
      <c r="L204" s="179">
        <v>0</v>
      </c>
      <c r="M204" s="179">
        <v>0</v>
      </c>
      <c r="N204" s="179">
        <v>0</v>
      </c>
      <c r="O204" s="179">
        <v>0</v>
      </c>
      <c r="P204" s="174">
        <v>0</v>
      </c>
      <c r="Q204" s="174">
        <v>0.10392889316958982</v>
      </c>
    </row>
    <row r="205" spans="1:17" ht="13.5">
      <c r="A205" t="s">
        <v>331</v>
      </c>
      <c r="B205" t="s">
        <v>2971</v>
      </c>
      <c r="C205" t="s">
        <v>357</v>
      </c>
      <c r="D205" t="s">
        <v>10</v>
      </c>
      <c r="E205" s="179">
        <v>0</v>
      </c>
      <c r="F205" s="179">
        <v>0</v>
      </c>
      <c r="G205" s="179">
        <v>0</v>
      </c>
      <c r="H205" s="179">
        <v>0.1436636496762137</v>
      </c>
      <c r="I205" s="179">
        <v>1.2940509220488545</v>
      </c>
      <c r="J205" s="174">
        <v>1.4377145717250683</v>
      </c>
      <c r="K205" s="179">
        <v>0</v>
      </c>
      <c r="L205" s="179">
        <v>0</v>
      </c>
      <c r="M205" s="179">
        <v>0</v>
      </c>
      <c r="N205" s="179">
        <v>0</v>
      </c>
      <c r="O205" s="179">
        <v>1.4007137511057369E-2</v>
      </c>
      <c r="P205" s="174">
        <v>1.4007137511057369E-2</v>
      </c>
      <c r="Q205" s="174">
        <v>1.4517217092361256</v>
      </c>
    </row>
    <row r="206" spans="1:17" ht="13.5">
      <c r="A206" t="s">
        <v>331</v>
      </c>
      <c r="B206" t="s">
        <v>2944</v>
      </c>
      <c r="C206" t="s">
        <v>358</v>
      </c>
      <c r="D206" t="s">
        <v>10</v>
      </c>
      <c r="E206" s="179">
        <v>0</v>
      </c>
      <c r="F206" s="179">
        <v>0</v>
      </c>
      <c r="G206" s="179">
        <v>0</v>
      </c>
      <c r="H206" s="179">
        <v>1.9611554184868315E-2</v>
      </c>
      <c r="I206" s="179">
        <v>0</v>
      </c>
      <c r="J206" s="174">
        <v>1.9611554184868315E-2</v>
      </c>
      <c r="K206" s="179">
        <v>0</v>
      </c>
      <c r="L206" s="179">
        <v>0</v>
      </c>
      <c r="M206" s="179">
        <v>0</v>
      </c>
      <c r="N206" s="179">
        <v>1.1590357527256566E-2</v>
      </c>
      <c r="O206" s="179">
        <v>2.3132946125186338E-2</v>
      </c>
      <c r="P206" s="174">
        <v>3.4723303652442909E-2</v>
      </c>
      <c r="Q206" s="174">
        <v>5.4334857837311221E-2</v>
      </c>
    </row>
    <row r="207" spans="1:17" ht="13.5">
      <c r="A207" t="s">
        <v>331</v>
      </c>
      <c r="B207" t="s">
        <v>2984</v>
      </c>
      <c r="C207" t="s">
        <v>359</v>
      </c>
      <c r="D207" t="s">
        <v>10</v>
      </c>
      <c r="E207" s="179">
        <v>0</v>
      </c>
      <c r="F207" s="179">
        <v>0</v>
      </c>
      <c r="G207" s="179">
        <v>0.42572179780318103</v>
      </c>
      <c r="H207" s="179">
        <v>3.8355626210208391</v>
      </c>
      <c r="I207" s="179">
        <v>0</v>
      </c>
      <c r="J207" s="174">
        <v>4.2612844188240206</v>
      </c>
      <c r="K207" s="179">
        <v>0</v>
      </c>
      <c r="L207" s="179">
        <v>0</v>
      </c>
      <c r="M207" s="179">
        <v>0</v>
      </c>
      <c r="N207" s="179">
        <v>5.2585015539106703E-2</v>
      </c>
      <c r="O207" s="179">
        <v>0.10495220851338034</v>
      </c>
      <c r="P207" s="174">
        <v>0.15753722405248705</v>
      </c>
      <c r="Q207" s="174">
        <v>4.418821642876507</v>
      </c>
    </row>
    <row r="208" spans="1:17" ht="13.5">
      <c r="A208" t="s">
        <v>331</v>
      </c>
      <c r="B208" t="s">
        <v>2947</v>
      </c>
      <c r="C208" t="s">
        <v>360</v>
      </c>
      <c r="D208" t="s">
        <v>10</v>
      </c>
      <c r="E208" s="179">
        <v>0</v>
      </c>
      <c r="F208" s="179">
        <v>0.32962504330788406</v>
      </c>
      <c r="G208" s="179">
        <v>2.9705061253222529</v>
      </c>
      <c r="H208" s="179">
        <v>0</v>
      </c>
      <c r="I208" s="179">
        <v>0</v>
      </c>
      <c r="J208" s="174">
        <v>3.3001311686301369</v>
      </c>
      <c r="K208" s="179">
        <v>0</v>
      </c>
      <c r="L208" s="179">
        <v>0</v>
      </c>
      <c r="M208" s="179">
        <v>4.1017348003472294E-2</v>
      </c>
      <c r="N208" s="179">
        <v>8.1651519586707591E-2</v>
      </c>
      <c r="O208" s="179">
        <v>8.148254030747365E-2</v>
      </c>
      <c r="P208" s="174">
        <v>0.20415140789765354</v>
      </c>
      <c r="Q208" s="174">
        <v>3.5042825765277903</v>
      </c>
    </row>
    <row r="209" spans="1:17" ht="13.5">
      <c r="A209" t="s">
        <v>331</v>
      </c>
      <c r="B209" t="s">
        <v>2948</v>
      </c>
      <c r="C209" t="s">
        <v>361</v>
      </c>
      <c r="D209" t="s">
        <v>10</v>
      </c>
      <c r="E209" s="179">
        <v>0.16969779045552003</v>
      </c>
      <c r="F209" s="179">
        <v>1.5277145438714879</v>
      </c>
      <c r="G209" s="179">
        <v>0</v>
      </c>
      <c r="H209" s="179">
        <v>0</v>
      </c>
      <c r="I209" s="179">
        <v>0</v>
      </c>
      <c r="J209" s="174">
        <v>1.697412334327008</v>
      </c>
      <c r="K209" s="179">
        <v>0</v>
      </c>
      <c r="L209" s="179">
        <v>4.85789487959307E-2</v>
      </c>
      <c r="M209" s="179">
        <v>9.6526332445988017E-2</v>
      </c>
      <c r="N209" s="179">
        <v>9.6075335475269613E-2</v>
      </c>
      <c r="O209" s="179">
        <v>9.5876365410540426E-2</v>
      </c>
      <c r="P209" s="174">
        <v>0.33705698212772878</v>
      </c>
      <c r="Q209" s="174">
        <v>2.0344693164547367</v>
      </c>
    </row>
    <row r="210" spans="1:17" ht="13.5">
      <c r="A210" t="s">
        <v>331</v>
      </c>
      <c r="B210" t="s">
        <v>2979</v>
      </c>
      <c r="C210" t="s">
        <v>362</v>
      </c>
      <c r="D210" t="s">
        <v>10</v>
      </c>
      <c r="E210" s="179">
        <v>0</v>
      </c>
      <c r="F210" s="179">
        <v>0.25001587030938843</v>
      </c>
      <c r="G210" s="179">
        <v>2.253086036335092</v>
      </c>
      <c r="H210" s="179">
        <v>0</v>
      </c>
      <c r="I210" s="179">
        <v>0</v>
      </c>
      <c r="J210" s="174">
        <v>2.5031019066444804</v>
      </c>
      <c r="K210" s="179">
        <v>0</v>
      </c>
      <c r="L210" s="179">
        <v>0</v>
      </c>
      <c r="M210" s="179">
        <v>4.2148563003552089E-2</v>
      </c>
      <c r="N210" s="179">
        <v>8.390342075493748E-2</v>
      </c>
      <c r="O210" s="179">
        <v>8.3729670747680326E-2</v>
      </c>
      <c r="P210" s="174">
        <v>0.2097816545061699</v>
      </c>
      <c r="Q210" s="174">
        <v>2.7128835611506505</v>
      </c>
    </row>
    <row r="211" spans="1:17" ht="13.5">
      <c r="A211" t="s">
        <v>331</v>
      </c>
      <c r="B211" t="s">
        <v>2949</v>
      </c>
      <c r="C211" t="s">
        <v>363</v>
      </c>
      <c r="D211" t="s">
        <v>10</v>
      </c>
      <c r="E211" s="179">
        <v>0</v>
      </c>
      <c r="F211" s="179">
        <v>0</v>
      </c>
      <c r="G211" s="179">
        <v>0</v>
      </c>
      <c r="H211" s="179">
        <v>0</v>
      </c>
      <c r="I211" s="179">
        <v>0.26103176331330397</v>
      </c>
      <c r="J211" s="174">
        <v>0.26103176331330397</v>
      </c>
      <c r="K211" s="179">
        <v>0</v>
      </c>
      <c r="L211" s="179">
        <v>0</v>
      </c>
      <c r="M211" s="179">
        <v>0</v>
      </c>
      <c r="N211" s="179">
        <v>0</v>
      </c>
      <c r="O211" s="179">
        <v>0</v>
      </c>
      <c r="P211" s="174">
        <v>0</v>
      </c>
      <c r="Q211" s="174">
        <v>0.26103176331330397</v>
      </c>
    </row>
    <row r="212" spans="1:17" ht="13.5">
      <c r="A212" t="s">
        <v>331</v>
      </c>
      <c r="B212" t="s">
        <v>2950</v>
      </c>
      <c r="C212" t="s">
        <v>364</v>
      </c>
      <c r="D212" t="s">
        <v>10</v>
      </c>
      <c r="E212" s="179">
        <v>0</v>
      </c>
      <c r="F212" s="179">
        <v>0</v>
      </c>
      <c r="G212" s="179">
        <v>0.19042875513000007</v>
      </c>
      <c r="H212" s="179">
        <v>1.7156789523128608</v>
      </c>
      <c r="I212" s="179">
        <v>0</v>
      </c>
      <c r="J212" s="174">
        <v>1.906107707442861</v>
      </c>
      <c r="K212" s="179">
        <v>0</v>
      </c>
      <c r="L212" s="179">
        <v>0</v>
      </c>
      <c r="M212" s="179">
        <v>0</v>
      </c>
      <c r="N212" s="179">
        <v>2.7642295182548453E-2</v>
      </c>
      <c r="O212" s="179">
        <v>5.5170098950645362E-2</v>
      </c>
      <c r="P212" s="174">
        <v>8.2812394133193801E-2</v>
      </c>
      <c r="Q212" s="174">
        <v>1.9889201015760547</v>
      </c>
    </row>
    <row r="213" spans="1:17" ht="13.5">
      <c r="A213" t="s">
        <v>331</v>
      </c>
      <c r="B213" t="s">
        <v>2972</v>
      </c>
      <c r="C213" t="s">
        <v>365</v>
      </c>
      <c r="D213" t="s">
        <v>10</v>
      </c>
      <c r="E213" s="179">
        <v>0</v>
      </c>
      <c r="F213" s="179">
        <v>0</v>
      </c>
      <c r="G213" s="179">
        <v>0</v>
      </c>
      <c r="H213" s="179">
        <v>0</v>
      </c>
      <c r="I213" s="179">
        <v>0.3949479998237358</v>
      </c>
      <c r="J213" s="174">
        <v>0.3949479998237358</v>
      </c>
      <c r="K213" s="179">
        <v>0</v>
      </c>
      <c r="L213" s="179">
        <v>0</v>
      </c>
      <c r="M213" s="179">
        <v>0</v>
      </c>
      <c r="N213" s="179">
        <v>0</v>
      </c>
      <c r="O213" s="179">
        <v>5.29436598920867E-2</v>
      </c>
      <c r="P213" s="174">
        <v>5.29436598920867E-2</v>
      </c>
      <c r="Q213" s="174">
        <v>0.44789165971582251</v>
      </c>
    </row>
    <row r="214" spans="1:17" ht="13.5">
      <c r="A214" t="s">
        <v>331</v>
      </c>
      <c r="B214" t="s">
        <v>2951</v>
      </c>
      <c r="C214" t="s">
        <v>366</v>
      </c>
      <c r="D214" t="s">
        <v>10</v>
      </c>
      <c r="E214" s="179">
        <v>0</v>
      </c>
      <c r="F214" s="179">
        <v>0.20037100378668798</v>
      </c>
      <c r="G214" s="179">
        <v>1.8056970803038845</v>
      </c>
      <c r="H214" s="179">
        <v>0</v>
      </c>
      <c r="I214" s="179">
        <v>0</v>
      </c>
      <c r="J214" s="174">
        <v>2.0060680840905727</v>
      </c>
      <c r="K214" s="179">
        <v>0</v>
      </c>
      <c r="L214" s="179">
        <v>0</v>
      </c>
      <c r="M214" s="179">
        <v>4.2643157585640981E-2</v>
      </c>
      <c r="N214" s="179">
        <v>8.4888101967322396E-2</v>
      </c>
      <c r="O214" s="179">
        <v>8.4712307245738444E-2</v>
      </c>
      <c r="P214" s="174">
        <v>0.21224356679870179</v>
      </c>
      <c r="Q214" s="174">
        <v>2.2183116508892744</v>
      </c>
    </row>
    <row r="215" spans="1:17" ht="13.5">
      <c r="A215" t="s">
        <v>331</v>
      </c>
      <c r="B215" t="s">
        <v>2952</v>
      </c>
      <c r="C215" t="s">
        <v>367</v>
      </c>
      <c r="D215" t="s">
        <v>10</v>
      </c>
      <c r="E215" s="179">
        <v>0</v>
      </c>
      <c r="F215" s="179">
        <v>0</v>
      </c>
      <c r="G215" s="179">
        <v>0.25214114452651959</v>
      </c>
      <c r="H215" s="179">
        <v>2.7764960223591979</v>
      </c>
      <c r="I215" s="179">
        <v>2.0209535783602033</v>
      </c>
      <c r="J215" s="174">
        <v>5.0495907452459203</v>
      </c>
      <c r="K215" s="179">
        <v>0</v>
      </c>
      <c r="L215" s="179">
        <v>0</v>
      </c>
      <c r="M215" s="179">
        <v>0</v>
      </c>
      <c r="N215" s="179">
        <v>0</v>
      </c>
      <c r="O215" s="179">
        <v>5.8311431109319481E-2</v>
      </c>
      <c r="P215" s="174">
        <v>5.8311431109319481E-2</v>
      </c>
      <c r="Q215" s="174">
        <v>5.1079021763552399</v>
      </c>
    </row>
    <row r="216" spans="1:17" ht="13.5">
      <c r="A216" t="s">
        <v>331</v>
      </c>
      <c r="B216" t="s">
        <v>2953</v>
      </c>
      <c r="C216" t="s">
        <v>368</v>
      </c>
      <c r="D216" t="s">
        <v>10</v>
      </c>
      <c r="E216" s="179">
        <v>0</v>
      </c>
      <c r="F216" s="179">
        <v>0</v>
      </c>
      <c r="G216" s="179">
        <v>0.25092251806215454</v>
      </c>
      <c r="H216" s="179">
        <v>2.2606996326683699</v>
      </c>
      <c r="I216" s="179">
        <v>0</v>
      </c>
      <c r="J216" s="174">
        <v>2.5116221507305245</v>
      </c>
      <c r="K216" s="179">
        <v>0</v>
      </c>
      <c r="L216" s="179">
        <v>0</v>
      </c>
      <c r="M216" s="179">
        <v>0</v>
      </c>
      <c r="N216" s="179">
        <v>4.2018558297141434E-2</v>
      </c>
      <c r="O216" s="179">
        <v>8.3862986340289589E-2</v>
      </c>
      <c r="P216" s="174">
        <v>0.12588154463743104</v>
      </c>
      <c r="Q216" s="174">
        <v>2.6375036953679554</v>
      </c>
    </row>
    <row r="217" spans="1:17" ht="13.5">
      <c r="A217" t="s">
        <v>331</v>
      </c>
      <c r="B217" t="s">
        <v>2954</v>
      </c>
      <c r="C217" t="s">
        <v>369</v>
      </c>
      <c r="D217" t="s">
        <v>10</v>
      </c>
      <c r="E217" s="179">
        <v>0</v>
      </c>
      <c r="F217" s="179">
        <v>0.46433225126040062</v>
      </c>
      <c r="G217" s="179">
        <v>4.1844560905829269</v>
      </c>
      <c r="H217" s="179">
        <v>0</v>
      </c>
      <c r="I217" s="179">
        <v>0</v>
      </c>
      <c r="J217" s="174">
        <v>4.6487883418433276</v>
      </c>
      <c r="K217" s="179">
        <v>0</v>
      </c>
      <c r="L217" s="179">
        <v>0</v>
      </c>
      <c r="M217" s="179">
        <v>6.2077617668638063E-2</v>
      </c>
      <c r="N217" s="179">
        <v>0.12357576065898442</v>
      </c>
      <c r="O217" s="179">
        <v>0.12331959541375591</v>
      </c>
      <c r="P217" s="174">
        <v>0.30897297374137839</v>
      </c>
      <c r="Q217" s="174">
        <v>4.9577613155847056</v>
      </c>
    </row>
    <row r="218" spans="1:17" ht="13.5">
      <c r="A218" t="s">
        <v>331</v>
      </c>
      <c r="B218" t="s">
        <v>2955</v>
      </c>
      <c r="C218" t="s">
        <v>370</v>
      </c>
      <c r="D218" t="s">
        <v>10</v>
      </c>
      <c r="E218" s="179">
        <v>0</v>
      </c>
      <c r="F218" s="179">
        <v>0.19894770145968341</v>
      </c>
      <c r="G218" s="179">
        <v>1.7928715760299812</v>
      </c>
      <c r="H218" s="179">
        <v>0</v>
      </c>
      <c r="I218" s="179">
        <v>0</v>
      </c>
      <c r="J218" s="174">
        <v>1.9918192774896646</v>
      </c>
      <c r="K218" s="179">
        <v>0</v>
      </c>
      <c r="L218" s="179">
        <v>0</v>
      </c>
      <c r="M218" s="179">
        <v>4.696417454472164E-2</v>
      </c>
      <c r="N218" s="179">
        <v>9.3489354250250664E-2</v>
      </c>
      <c r="O218" s="179">
        <v>9.3295918152871152E-2</v>
      </c>
      <c r="P218" s="174">
        <v>0.23374944694784347</v>
      </c>
      <c r="Q218" s="174">
        <v>2.2255687244375082</v>
      </c>
    </row>
    <row r="219" spans="1:17" ht="13.5">
      <c r="A219" t="s">
        <v>331</v>
      </c>
      <c r="B219" t="s">
        <v>2980</v>
      </c>
      <c r="C219" t="s">
        <v>371</v>
      </c>
      <c r="D219" t="s">
        <v>10</v>
      </c>
      <c r="E219" s="179">
        <v>0</v>
      </c>
      <c r="F219" s="179">
        <v>0.22083643609905221</v>
      </c>
      <c r="G219" s="179">
        <v>1.9901285890565972</v>
      </c>
      <c r="H219" s="179">
        <v>0</v>
      </c>
      <c r="I219" s="179">
        <v>0</v>
      </c>
      <c r="J219" s="174">
        <v>2.2109650251556494</v>
      </c>
      <c r="K219" s="179">
        <v>0</v>
      </c>
      <c r="L219" s="179">
        <v>0</v>
      </c>
      <c r="M219" s="179">
        <v>3.51391903749977E-2</v>
      </c>
      <c r="N219" s="179">
        <v>6.9949811425319822E-2</v>
      </c>
      <c r="O219" s="179">
        <v>6.9804974010588258E-2</v>
      </c>
      <c r="P219" s="174">
        <v>0.17489397581090577</v>
      </c>
      <c r="Q219" s="174">
        <v>2.3858590009665552</v>
      </c>
    </row>
    <row r="220" spans="1:17" ht="13.5">
      <c r="A220" t="s">
        <v>331</v>
      </c>
      <c r="B220" t="s">
        <v>2956</v>
      </c>
      <c r="C220" t="s">
        <v>372</v>
      </c>
      <c r="D220" t="s">
        <v>10</v>
      </c>
      <c r="E220" s="179">
        <v>0</v>
      </c>
      <c r="F220" s="179">
        <v>0</v>
      </c>
      <c r="G220" s="179">
        <v>0.39892532991614621</v>
      </c>
      <c r="H220" s="179">
        <v>3.5941386234541555</v>
      </c>
      <c r="I220" s="179">
        <v>0</v>
      </c>
      <c r="J220" s="174">
        <v>3.9930639533703016</v>
      </c>
      <c r="K220" s="179">
        <v>0</v>
      </c>
      <c r="L220" s="179">
        <v>0</v>
      </c>
      <c r="M220" s="179">
        <v>0</v>
      </c>
      <c r="N220" s="179">
        <v>5.3740443775291268E-2</v>
      </c>
      <c r="O220" s="179">
        <v>0.10725857383270852</v>
      </c>
      <c r="P220" s="174">
        <v>0.16099901760799981</v>
      </c>
      <c r="Q220" s="174">
        <v>4.1540629709783019</v>
      </c>
    </row>
    <row r="221" spans="1:17" ht="13.5">
      <c r="A221" t="s">
        <v>331</v>
      </c>
      <c r="B221" t="s">
        <v>2902</v>
      </c>
      <c r="C221" t="s">
        <v>481</v>
      </c>
      <c r="D221" t="s">
        <v>10</v>
      </c>
      <c r="E221" s="179">
        <v>0.18121572002568001</v>
      </c>
      <c r="F221" s="179">
        <v>1.6314049879471793</v>
      </c>
      <c r="G221" s="179">
        <v>0</v>
      </c>
      <c r="H221" s="179">
        <v>0</v>
      </c>
      <c r="I221" s="179">
        <v>0</v>
      </c>
      <c r="J221" s="174">
        <v>1.8126207079728593</v>
      </c>
      <c r="K221" s="179">
        <v>0</v>
      </c>
      <c r="L221" s="179">
        <v>4.8895501502831194E-2</v>
      </c>
      <c r="M221" s="179">
        <v>9.3775779975197884E-2</v>
      </c>
      <c r="N221" s="179">
        <v>8.9974615827072502E-2</v>
      </c>
      <c r="O221" s="179">
        <v>8.9788200080683528E-2</v>
      </c>
      <c r="P221" s="174">
        <v>0.3224340973857851</v>
      </c>
      <c r="Q221" s="174">
        <v>2.1350548053586444</v>
      </c>
    </row>
    <row r="222" spans="1:17" ht="13.5">
      <c r="A222" t="s">
        <v>331</v>
      </c>
      <c r="B222" t="s">
        <v>2862</v>
      </c>
      <c r="C222" t="s">
        <v>510</v>
      </c>
      <c r="D222" t="s">
        <v>10</v>
      </c>
      <c r="E222" s="179">
        <v>0</v>
      </c>
      <c r="F222" s="179">
        <v>0.34201892365301989</v>
      </c>
      <c r="G222" s="179">
        <v>3.0821975639050301</v>
      </c>
      <c r="H222" s="179">
        <v>0</v>
      </c>
      <c r="I222" s="179">
        <v>0</v>
      </c>
      <c r="J222" s="174">
        <v>3.4242164875580503</v>
      </c>
      <c r="K222" s="179">
        <v>0</v>
      </c>
      <c r="L222" s="179">
        <v>0</v>
      </c>
      <c r="M222" s="179">
        <v>4.1751942143890886E-2</v>
      </c>
      <c r="N222" s="179">
        <v>8.3114356282361301E-2</v>
      </c>
      <c r="O222" s="179">
        <v>8.2941969333498053E-2</v>
      </c>
      <c r="P222" s="174">
        <v>0.20780826775975023</v>
      </c>
      <c r="Q222" s="174">
        <v>3.6320247553178007</v>
      </c>
    </row>
    <row r="223" spans="1:17" ht="13.5">
      <c r="A223" t="s">
        <v>331</v>
      </c>
      <c r="B223" t="s">
        <v>2863</v>
      </c>
      <c r="C223" t="s">
        <v>511</v>
      </c>
      <c r="D223" t="s">
        <v>10</v>
      </c>
      <c r="E223" s="179">
        <v>0</v>
      </c>
      <c r="F223" s="179">
        <v>0</v>
      </c>
      <c r="G223" s="179">
        <v>0</v>
      </c>
      <c r="H223" s="179">
        <v>0.14385707037317483</v>
      </c>
      <c r="I223" s="179">
        <v>1.2957923755346061</v>
      </c>
      <c r="J223" s="174">
        <v>1.4396494459077811</v>
      </c>
      <c r="K223" s="179">
        <v>0</v>
      </c>
      <c r="L223" s="179">
        <v>0</v>
      </c>
      <c r="M223" s="179">
        <v>0</v>
      </c>
      <c r="N223" s="179">
        <v>0</v>
      </c>
      <c r="O223" s="179">
        <v>1.4024711267488464E-2</v>
      </c>
      <c r="P223" s="174">
        <v>1.4024711267488464E-2</v>
      </c>
      <c r="Q223" s="174">
        <v>1.4536741571752696</v>
      </c>
    </row>
    <row r="224" spans="1:17" ht="13.5">
      <c r="A224" t="s">
        <v>331</v>
      </c>
      <c r="B224" t="s">
        <v>2915</v>
      </c>
      <c r="C224" t="s">
        <v>512</v>
      </c>
      <c r="D224" t="s">
        <v>10</v>
      </c>
      <c r="E224" s="179">
        <v>0</v>
      </c>
      <c r="F224" s="179">
        <v>0.21494620523052743</v>
      </c>
      <c r="G224" s="179">
        <v>1.9370457733401965</v>
      </c>
      <c r="H224" s="179">
        <v>0</v>
      </c>
      <c r="I224" s="179">
        <v>0</v>
      </c>
      <c r="J224" s="174">
        <v>2.1519919785707238</v>
      </c>
      <c r="K224" s="179">
        <v>0</v>
      </c>
      <c r="L224" s="179">
        <v>0</v>
      </c>
      <c r="M224" s="179">
        <v>2.8101851012619763E-2</v>
      </c>
      <c r="N224" s="179">
        <v>5.5941225946124398E-2</v>
      </c>
      <c r="O224" s="179">
        <v>5.5825375522280354E-2</v>
      </c>
      <c r="P224" s="174">
        <v>0.13986845248102453</v>
      </c>
      <c r="Q224" s="174">
        <v>2.2918604310517483</v>
      </c>
    </row>
    <row r="225" spans="1:17" ht="13.5">
      <c r="A225" t="s">
        <v>331</v>
      </c>
      <c r="B225" t="s">
        <v>2917</v>
      </c>
      <c r="C225" t="s">
        <v>513</v>
      </c>
      <c r="D225" t="s">
        <v>10</v>
      </c>
      <c r="E225" s="179">
        <v>0</v>
      </c>
      <c r="F225" s="179">
        <v>0.20558770029439322</v>
      </c>
      <c r="G225" s="179">
        <v>1.8527092357804731</v>
      </c>
      <c r="H225" s="179">
        <v>0</v>
      </c>
      <c r="I225" s="179">
        <v>0</v>
      </c>
      <c r="J225" s="174">
        <v>2.058296936074866</v>
      </c>
      <c r="K225" s="179">
        <v>0</v>
      </c>
      <c r="L225" s="179">
        <v>0</v>
      </c>
      <c r="M225" s="179">
        <v>2.7295162105707271E-2</v>
      </c>
      <c r="N225" s="179">
        <v>5.4335214764646381E-2</v>
      </c>
      <c r="O225" s="179">
        <v>5.4222674915974788E-2</v>
      </c>
      <c r="P225" s="174">
        <v>0.13585305178632842</v>
      </c>
      <c r="Q225" s="174">
        <v>2.1941499878611945</v>
      </c>
    </row>
    <row r="226" spans="1:17" ht="13.5">
      <c r="A226" t="s">
        <v>331</v>
      </c>
      <c r="B226" t="s">
        <v>2957</v>
      </c>
      <c r="C226" t="s">
        <v>514</v>
      </c>
      <c r="D226" t="s">
        <v>10</v>
      </c>
      <c r="E226" s="179">
        <v>0</v>
      </c>
      <c r="F226" s="179">
        <v>0.19841987056786509</v>
      </c>
      <c r="G226" s="179">
        <v>1.7881151624818861</v>
      </c>
      <c r="H226" s="179">
        <v>0</v>
      </c>
      <c r="I226" s="179">
        <v>0</v>
      </c>
      <c r="J226" s="174">
        <v>1.9865350330497511</v>
      </c>
      <c r="K226" s="179">
        <v>0</v>
      </c>
      <c r="L226" s="179">
        <v>0</v>
      </c>
      <c r="M226" s="179">
        <v>3.6230604736578693E-2</v>
      </c>
      <c r="N226" s="179">
        <v>7.2122429815872496E-2</v>
      </c>
      <c r="O226" s="179">
        <v>7.1973078218733888E-2</v>
      </c>
      <c r="P226" s="174">
        <v>0.18032611277118507</v>
      </c>
      <c r="Q226" s="174">
        <v>2.1668611458209361</v>
      </c>
    </row>
    <row r="227" spans="1:17" ht="13.5">
      <c r="A227" t="s">
        <v>331</v>
      </c>
      <c r="B227" t="s">
        <v>2987</v>
      </c>
      <c r="C227" t="s">
        <v>515</v>
      </c>
      <c r="D227" t="s">
        <v>10</v>
      </c>
      <c r="E227" s="179">
        <v>0</v>
      </c>
      <c r="F227" s="179">
        <v>0.2498640267060511</v>
      </c>
      <c r="G227" s="179">
        <v>2.2517178300748233</v>
      </c>
      <c r="H227" s="179">
        <v>0</v>
      </c>
      <c r="I227" s="179">
        <v>0</v>
      </c>
      <c r="J227" s="174">
        <v>2.5015818567808741</v>
      </c>
      <c r="K227" s="179">
        <v>0</v>
      </c>
      <c r="L227" s="179">
        <v>0</v>
      </c>
      <c r="M227" s="179">
        <v>4.4258319500571783E-2</v>
      </c>
      <c r="N227" s="179">
        <v>8.8103343316161861E-2</v>
      </c>
      <c r="O227" s="179">
        <v>8.7920714739808739E-2</v>
      </c>
      <c r="P227" s="174">
        <v>0.22028237755654237</v>
      </c>
      <c r="Q227" s="174">
        <v>2.7218642343374166</v>
      </c>
    </row>
    <row r="228" spans="1:17" ht="13.5">
      <c r="A228" t="s">
        <v>331</v>
      </c>
      <c r="B228" t="s">
        <v>2923</v>
      </c>
      <c r="C228" t="s">
        <v>516</v>
      </c>
      <c r="D228" t="s">
        <v>10</v>
      </c>
      <c r="E228" s="179">
        <v>0.17527432576773</v>
      </c>
      <c r="F228" s="179">
        <v>1.5779175102294911</v>
      </c>
      <c r="G228" s="179">
        <v>0</v>
      </c>
      <c r="H228" s="179">
        <v>0</v>
      </c>
      <c r="I228" s="179">
        <v>0</v>
      </c>
      <c r="J228" s="174">
        <v>1.7531918359972212</v>
      </c>
      <c r="K228" s="179">
        <v>0</v>
      </c>
      <c r="L228" s="179">
        <v>4.6593392448986595E-2</v>
      </c>
      <c r="M228" s="179">
        <v>9.2580754890886796E-2</v>
      </c>
      <c r="N228" s="179">
        <v>9.2148229006265528E-2</v>
      </c>
      <c r="O228" s="179">
        <v>9.195738061182071E-2</v>
      </c>
      <c r="P228" s="174">
        <v>0.32327975695795963</v>
      </c>
      <c r="Q228" s="174">
        <v>2.0764715929551807</v>
      </c>
    </row>
    <row r="229" spans="1:17" ht="13.5">
      <c r="A229" t="s">
        <v>331</v>
      </c>
      <c r="B229" t="s">
        <v>2893</v>
      </c>
      <c r="C229" t="s">
        <v>517</v>
      </c>
      <c r="D229" t="s">
        <v>10</v>
      </c>
      <c r="E229" s="179">
        <v>0</v>
      </c>
      <c r="F229" s="179">
        <v>0.3444673118134598</v>
      </c>
      <c r="G229" s="179">
        <v>3.104261333502818</v>
      </c>
      <c r="H229" s="179">
        <v>0</v>
      </c>
      <c r="I229" s="179">
        <v>0</v>
      </c>
      <c r="J229" s="174">
        <v>3.4487286453162778</v>
      </c>
      <c r="K229" s="179">
        <v>0</v>
      </c>
      <c r="L229" s="179">
        <v>0</v>
      </c>
      <c r="M229" s="179">
        <v>3.813835923286267E-2</v>
      </c>
      <c r="N229" s="179">
        <v>7.5920204376830905E-2</v>
      </c>
      <c r="O229" s="179">
        <v>7.5763052716810567E-2</v>
      </c>
      <c r="P229" s="174">
        <v>0.18982161632650413</v>
      </c>
      <c r="Q229" s="174">
        <v>3.6385502616427821</v>
      </c>
    </row>
    <row r="230" spans="1:17" ht="13.5">
      <c r="A230" t="s">
        <v>331</v>
      </c>
      <c r="B230" t="s">
        <v>2864</v>
      </c>
      <c r="C230" t="s">
        <v>518</v>
      </c>
      <c r="D230" t="s">
        <v>10</v>
      </c>
      <c r="E230" s="179">
        <v>0</v>
      </c>
      <c r="F230" s="179">
        <v>0.2220816649363529</v>
      </c>
      <c r="G230" s="179">
        <v>2.0013496929616013</v>
      </c>
      <c r="H230" s="179">
        <v>0</v>
      </c>
      <c r="I230" s="179">
        <v>0</v>
      </c>
      <c r="J230" s="174">
        <v>2.2234313578979545</v>
      </c>
      <c r="K230" s="179">
        <v>0</v>
      </c>
      <c r="L230" s="179">
        <v>0</v>
      </c>
      <c r="M230" s="179">
        <v>2.8044342221655826E-2</v>
      </c>
      <c r="N230" s="179">
        <v>5.5826637556512772E-2</v>
      </c>
      <c r="O230" s="179">
        <v>5.5710923417962743E-2</v>
      </c>
      <c r="P230" s="174">
        <v>0.13958190319613134</v>
      </c>
      <c r="Q230" s="174">
        <v>2.3630132610940859</v>
      </c>
    </row>
    <row r="231" spans="1:17" ht="13.5">
      <c r="A231" t="s">
        <v>331</v>
      </c>
      <c r="B231" t="s">
        <v>2853</v>
      </c>
      <c r="C231" t="s">
        <v>519</v>
      </c>
      <c r="D231" t="s">
        <v>10</v>
      </c>
      <c r="E231" s="179">
        <v>0</v>
      </c>
      <c r="F231" s="179">
        <v>0.39317744841706309</v>
      </c>
      <c r="G231" s="179">
        <v>3.5432257451325824</v>
      </c>
      <c r="H231" s="179">
        <v>0</v>
      </c>
      <c r="I231" s="179">
        <v>0</v>
      </c>
      <c r="J231" s="174">
        <v>3.9364031935496455</v>
      </c>
      <c r="K231" s="179">
        <v>0</v>
      </c>
      <c r="L231" s="179">
        <v>0</v>
      </c>
      <c r="M231" s="179">
        <v>3.6890817044724133E-2</v>
      </c>
      <c r="N231" s="179">
        <v>7.3436733305761823E-2</v>
      </c>
      <c r="O231" s="179">
        <v>7.328482830739963E-2</v>
      </c>
      <c r="P231" s="174">
        <v>0.18361237865788557</v>
      </c>
      <c r="Q231" s="174">
        <v>4.1200155722075316</v>
      </c>
    </row>
    <row r="232" spans="1:17" ht="13.5">
      <c r="A232" t="s">
        <v>331</v>
      </c>
      <c r="B232" t="s">
        <v>2865</v>
      </c>
      <c r="C232" t="s">
        <v>520</v>
      </c>
      <c r="D232" t="s">
        <v>10</v>
      </c>
      <c r="E232" s="179">
        <v>0</v>
      </c>
      <c r="F232" s="179">
        <v>0.21722076043153921</v>
      </c>
      <c r="G232" s="179">
        <v>1.9575438423792428</v>
      </c>
      <c r="H232" s="179">
        <v>0</v>
      </c>
      <c r="I232" s="179">
        <v>0</v>
      </c>
      <c r="J232" s="174">
        <v>2.1747646028107819</v>
      </c>
      <c r="K232" s="179">
        <v>0</v>
      </c>
      <c r="L232" s="179">
        <v>0</v>
      </c>
      <c r="M232" s="179">
        <v>4.6029457403668143E-2</v>
      </c>
      <c r="N232" s="179">
        <v>9.1629127647167463E-2</v>
      </c>
      <c r="O232" s="179">
        <v>9.1439131091386558E-2</v>
      </c>
      <c r="P232" s="174">
        <v>0.22909771614222216</v>
      </c>
      <c r="Q232" s="174">
        <v>2.4038623189530042</v>
      </c>
    </row>
    <row r="233" spans="1:17" ht="13.5">
      <c r="A233" t="s">
        <v>331</v>
      </c>
      <c r="B233" t="s">
        <v>2866</v>
      </c>
      <c r="C233" t="s">
        <v>521</v>
      </c>
      <c r="D233" t="s">
        <v>10</v>
      </c>
      <c r="E233" s="179">
        <v>0</v>
      </c>
      <c r="F233" s="179">
        <v>0</v>
      </c>
      <c r="G233" s="179">
        <v>0</v>
      </c>
      <c r="H233" s="179">
        <v>0.18153507490365944</v>
      </c>
      <c r="I233" s="179">
        <v>1.6351781700861434</v>
      </c>
      <c r="J233" s="174">
        <v>1.8167132449898029</v>
      </c>
      <c r="K233" s="179">
        <v>0</v>
      </c>
      <c r="L233" s="179">
        <v>0</v>
      </c>
      <c r="M233" s="179">
        <v>0</v>
      </c>
      <c r="N233" s="179">
        <v>0</v>
      </c>
      <c r="O233" s="179">
        <v>1.7940875357678576E-2</v>
      </c>
      <c r="P233" s="174">
        <v>1.7940875357678576E-2</v>
      </c>
      <c r="Q233" s="174">
        <v>1.8346541203474815</v>
      </c>
    </row>
    <row r="234" spans="1:17" ht="13.5">
      <c r="A234" t="s">
        <v>331</v>
      </c>
      <c r="B234" t="s">
        <v>2973</v>
      </c>
      <c r="C234" t="s">
        <v>522</v>
      </c>
      <c r="D234" t="s">
        <v>10</v>
      </c>
      <c r="E234" s="179">
        <v>0</v>
      </c>
      <c r="F234" s="179">
        <v>0</v>
      </c>
      <c r="G234" s="179">
        <v>0</v>
      </c>
      <c r="H234" s="179">
        <v>0.70803630069024703</v>
      </c>
      <c r="I234" s="179">
        <v>0</v>
      </c>
      <c r="J234" s="174">
        <v>0.70803630069024703</v>
      </c>
      <c r="K234" s="179">
        <v>0</v>
      </c>
      <c r="L234" s="179">
        <v>0</v>
      </c>
      <c r="M234" s="179">
        <v>0</v>
      </c>
      <c r="N234" s="179">
        <v>1.5462318920309973E-2</v>
      </c>
      <c r="O234" s="179">
        <v>3.0860648287870149E-2</v>
      </c>
      <c r="P234" s="174">
        <v>4.6322967208180126E-2</v>
      </c>
      <c r="Q234" s="174">
        <v>0.75435926789842711</v>
      </c>
    </row>
    <row r="235" spans="1:17" ht="13.5">
      <c r="A235" t="s">
        <v>331</v>
      </c>
      <c r="B235" t="s">
        <v>2929</v>
      </c>
      <c r="C235" t="s">
        <v>523</v>
      </c>
      <c r="D235" t="s">
        <v>10</v>
      </c>
      <c r="E235" s="179">
        <v>0</v>
      </c>
      <c r="F235" s="179">
        <v>0</v>
      </c>
      <c r="G235" s="179">
        <v>0</v>
      </c>
      <c r="H235" s="179">
        <v>0.62371590395342302</v>
      </c>
      <c r="I235" s="179">
        <v>0</v>
      </c>
      <c r="J235" s="174">
        <v>0.62371590395342302</v>
      </c>
      <c r="K235" s="179">
        <v>0</v>
      </c>
      <c r="L235" s="179">
        <v>0</v>
      </c>
      <c r="M235" s="179">
        <v>0</v>
      </c>
      <c r="N235" s="179">
        <v>2.1835272803220753E-2</v>
      </c>
      <c r="O235" s="179">
        <v>4.3580438550501352E-2</v>
      </c>
      <c r="P235" s="174">
        <v>6.5415711353722109E-2</v>
      </c>
      <c r="Q235" s="174">
        <v>0.68913161530714517</v>
      </c>
    </row>
    <row r="236" spans="1:17" ht="13.5">
      <c r="A236" t="s">
        <v>331</v>
      </c>
      <c r="B236" t="s">
        <v>2854</v>
      </c>
      <c r="C236" t="s">
        <v>524</v>
      </c>
      <c r="D236" t="s">
        <v>10</v>
      </c>
      <c r="E236" s="179">
        <v>0</v>
      </c>
      <c r="F236" s="179">
        <v>0.39733312971150753</v>
      </c>
      <c r="G236" s="179">
        <v>3.5806763049194559</v>
      </c>
      <c r="H236" s="179">
        <v>0</v>
      </c>
      <c r="I236" s="179">
        <v>0</v>
      </c>
      <c r="J236" s="174">
        <v>3.9780094346309633</v>
      </c>
      <c r="K236" s="179">
        <v>0</v>
      </c>
      <c r="L236" s="179">
        <v>0</v>
      </c>
      <c r="M236" s="179">
        <v>4.2374185364140816E-2</v>
      </c>
      <c r="N236" s="179">
        <v>8.435271798283725E-2</v>
      </c>
      <c r="O236" s="179">
        <v>8.4177894323137992E-2</v>
      </c>
      <c r="P236" s="174">
        <v>0.21090479767011608</v>
      </c>
      <c r="Q236" s="174">
        <v>4.1889142323010793</v>
      </c>
    </row>
    <row r="237" spans="1:17" ht="13.5">
      <c r="A237" t="s">
        <v>331</v>
      </c>
      <c r="B237" t="s">
        <v>2867</v>
      </c>
      <c r="C237" t="s">
        <v>525</v>
      </c>
      <c r="D237" t="s">
        <v>10</v>
      </c>
      <c r="E237" s="179">
        <v>0</v>
      </c>
      <c r="F237" s="179">
        <v>0.35436181210128714</v>
      </c>
      <c r="G237" s="179">
        <v>3.1934283342964274</v>
      </c>
      <c r="H237" s="179">
        <v>0</v>
      </c>
      <c r="I237" s="179">
        <v>0</v>
      </c>
      <c r="J237" s="174">
        <v>3.5477901463977144</v>
      </c>
      <c r="K237" s="179">
        <v>0</v>
      </c>
      <c r="L237" s="179">
        <v>0</v>
      </c>
      <c r="M237" s="179">
        <v>4.5417634093068107E-2</v>
      </c>
      <c r="N237" s="179">
        <v>8.704790072313226E-2</v>
      </c>
      <c r="O237" s="179">
        <v>8.3511362753324062E-2</v>
      </c>
      <c r="P237" s="174">
        <v>0.21597689756952446</v>
      </c>
      <c r="Q237" s="174">
        <v>3.7637670439672393</v>
      </c>
    </row>
    <row r="238" spans="1:17" ht="13.5">
      <c r="A238" t="s">
        <v>331</v>
      </c>
      <c r="B238" t="s">
        <v>2963</v>
      </c>
      <c r="C238" t="s">
        <v>526</v>
      </c>
      <c r="D238" t="s">
        <v>10</v>
      </c>
      <c r="E238" s="179">
        <v>0</v>
      </c>
      <c r="F238" s="179">
        <v>0</v>
      </c>
      <c r="G238" s="179">
        <v>0</v>
      </c>
      <c r="H238" s="179">
        <v>0</v>
      </c>
      <c r="I238" s="179">
        <v>0.25648963389570578</v>
      </c>
      <c r="J238" s="174">
        <v>0.25648963389570578</v>
      </c>
      <c r="K238" s="179">
        <v>0</v>
      </c>
      <c r="L238" s="179">
        <v>0</v>
      </c>
      <c r="M238" s="179">
        <v>0</v>
      </c>
      <c r="N238" s="179">
        <v>0</v>
      </c>
      <c r="O238" s="179">
        <v>0</v>
      </c>
      <c r="P238" s="174">
        <v>0</v>
      </c>
      <c r="Q238" s="174">
        <v>0.25648963389570578</v>
      </c>
    </row>
    <row r="239" spans="1:17" ht="13.5">
      <c r="A239" t="s">
        <v>331</v>
      </c>
      <c r="B239" t="s">
        <v>2974</v>
      </c>
      <c r="C239" t="s">
        <v>527</v>
      </c>
      <c r="D239" t="s">
        <v>10</v>
      </c>
      <c r="E239" s="179">
        <v>0.14406115980924003</v>
      </c>
      <c r="F239" s="179">
        <v>1.2969199131848321</v>
      </c>
      <c r="G239" s="179">
        <v>0</v>
      </c>
      <c r="H239" s="179">
        <v>0</v>
      </c>
      <c r="I239" s="179">
        <v>0</v>
      </c>
      <c r="J239" s="174">
        <v>1.4409810729940722</v>
      </c>
      <c r="K239" s="179">
        <v>0</v>
      </c>
      <c r="L239" s="179">
        <v>1.5099520946334299E-2</v>
      </c>
      <c r="M239" s="179">
        <v>3.0002658902470464E-2</v>
      </c>
      <c r="N239" s="179">
        <v>2.9862306805495762E-2</v>
      </c>
      <c r="O239" s="179">
        <v>2.9800442305248184E-2</v>
      </c>
      <c r="P239" s="174">
        <v>0.10476492895954871</v>
      </c>
      <c r="Q239" s="174">
        <v>1.5457460019536211</v>
      </c>
    </row>
    <row r="240" spans="1:17" ht="13.5">
      <c r="A240" t="s">
        <v>331</v>
      </c>
      <c r="B240" t="s">
        <v>2855</v>
      </c>
      <c r="C240" t="s">
        <v>528</v>
      </c>
      <c r="D240" t="s">
        <v>10</v>
      </c>
      <c r="E240" s="179">
        <v>0</v>
      </c>
      <c r="F240" s="179">
        <v>0.1948143932797258</v>
      </c>
      <c r="G240" s="179">
        <v>1.7556245271378634</v>
      </c>
      <c r="H240" s="179">
        <v>0</v>
      </c>
      <c r="I240" s="179">
        <v>0</v>
      </c>
      <c r="J240" s="174">
        <v>1.9504389204175894</v>
      </c>
      <c r="K240" s="179">
        <v>0</v>
      </c>
      <c r="L240" s="179">
        <v>0</v>
      </c>
      <c r="M240" s="179">
        <v>4.0228006632843968E-2</v>
      </c>
      <c r="N240" s="179">
        <v>8.0080128926873911E-2</v>
      </c>
      <c r="O240" s="179">
        <v>7.9914291315544353E-2</v>
      </c>
      <c r="P240" s="174">
        <v>0.2002224268752622</v>
      </c>
      <c r="Q240" s="174">
        <v>2.1506613472928517</v>
      </c>
    </row>
    <row r="241" spans="1:17" ht="13.5">
      <c r="A241" t="s">
        <v>331</v>
      </c>
      <c r="B241" t="s">
        <v>2981</v>
      </c>
      <c r="C241" t="s">
        <v>529</v>
      </c>
      <c r="D241" t="s">
        <v>10</v>
      </c>
      <c r="E241" s="179">
        <v>0.19306967939031003</v>
      </c>
      <c r="F241" s="179">
        <v>1.7381219138310446</v>
      </c>
      <c r="G241" s="179">
        <v>0</v>
      </c>
      <c r="H241" s="179">
        <v>0</v>
      </c>
      <c r="I241" s="179">
        <v>0</v>
      </c>
      <c r="J241" s="174">
        <v>1.9311915932213546</v>
      </c>
      <c r="K241" s="179">
        <v>0</v>
      </c>
      <c r="L241" s="179">
        <v>4.3640323621967098E-2</v>
      </c>
      <c r="M241" s="179">
        <v>8.6712599616484157E-2</v>
      </c>
      <c r="N241" s="179">
        <v>8.6307552739538385E-2</v>
      </c>
      <c r="O241" s="179">
        <v>8.6128766859918923E-2</v>
      </c>
      <c r="P241" s="174">
        <v>0.30278924283790853</v>
      </c>
      <c r="Q241" s="174">
        <v>2.2339808360592635</v>
      </c>
    </row>
    <row r="242" spans="1:17" ht="13.5">
      <c r="A242" t="s">
        <v>331</v>
      </c>
      <c r="B242" t="s">
        <v>2964</v>
      </c>
      <c r="C242" t="s">
        <v>530</v>
      </c>
      <c r="D242" t="s">
        <v>10</v>
      </c>
      <c r="E242" s="179">
        <v>0.10367195524452001</v>
      </c>
      <c r="F242" s="179">
        <v>0.93331214289099784</v>
      </c>
      <c r="G242" s="179">
        <v>0</v>
      </c>
      <c r="H242" s="179">
        <v>0</v>
      </c>
      <c r="I242" s="179">
        <v>0</v>
      </c>
      <c r="J242" s="174">
        <v>1.0369840981355178</v>
      </c>
      <c r="K242" s="179">
        <v>0</v>
      </c>
      <c r="L242" s="179">
        <v>3.4767301838652599E-2</v>
      </c>
      <c r="M242" s="179">
        <v>6.9082416165633931E-2</v>
      </c>
      <c r="N242" s="179">
        <v>6.8759903439468362E-2</v>
      </c>
      <c r="O242" s="179">
        <v>6.861748355556832E-2</v>
      </c>
      <c r="P242" s="174">
        <v>0.24122710499932321</v>
      </c>
      <c r="Q242" s="174">
        <v>1.2782112031348412</v>
      </c>
    </row>
    <row r="243" spans="1:17" ht="13.5">
      <c r="A243" t="s">
        <v>331</v>
      </c>
      <c r="B243" t="s">
        <v>2965</v>
      </c>
      <c r="C243" t="s">
        <v>531</v>
      </c>
      <c r="D243" t="s">
        <v>10</v>
      </c>
      <c r="E243" s="179">
        <v>0</v>
      </c>
      <c r="F243" s="179">
        <v>0.21349531067485039</v>
      </c>
      <c r="G243" s="179">
        <v>1.9239715767600223</v>
      </c>
      <c r="H243" s="179">
        <v>0</v>
      </c>
      <c r="I243" s="179">
        <v>0</v>
      </c>
      <c r="J243" s="174">
        <v>2.1374668874348726</v>
      </c>
      <c r="K243" s="179">
        <v>0</v>
      </c>
      <c r="L243" s="179">
        <v>0</v>
      </c>
      <c r="M243" s="179">
        <v>3.5364490079003469E-2</v>
      </c>
      <c r="N243" s="179">
        <v>7.0398705106884368E-2</v>
      </c>
      <c r="O243" s="179">
        <v>7.0252919226651556E-2</v>
      </c>
      <c r="P243" s="174">
        <v>0.17601611441253939</v>
      </c>
      <c r="Q243" s="174">
        <v>2.3134830018474122</v>
      </c>
    </row>
    <row r="244" spans="1:17" ht="13.5">
      <c r="A244" t="s">
        <v>331</v>
      </c>
      <c r="B244" t="s">
        <v>2894</v>
      </c>
      <c r="C244" t="s">
        <v>532</v>
      </c>
      <c r="D244" t="s">
        <v>10</v>
      </c>
      <c r="E244" s="179">
        <v>0</v>
      </c>
      <c r="F244" s="179">
        <v>0</v>
      </c>
      <c r="G244" s="179">
        <v>0</v>
      </c>
      <c r="H244" s="179">
        <v>0.18132914427030583</v>
      </c>
      <c r="I244" s="179">
        <v>1.6333234799987628</v>
      </c>
      <c r="J244" s="174">
        <v>1.8146526242690686</v>
      </c>
      <c r="K244" s="179">
        <v>0</v>
      </c>
      <c r="L244" s="179">
        <v>0</v>
      </c>
      <c r="M244" s="179">
        <v>0</v>
      </c>
      <c r="N244" s="179">
        <v>0</v>
      </c>
      <c r="O244" s="179">
        <v>1.8589090879343097E-2</v>
      </c>
      <c r="P244" s="174">
        <v>1.8589090879343097E-2</v>
      </c>
      <c r="Q244" s="174">
        <v>1.8332417151484117</v>
      </c>
    </row>
    <row r="245" spans="1:17" ht="13.5">
      <c r="A245" t="s">
        <v>331</v>
      </c>
      <c r="B245" t="s">
        <v>2869</v>
      </c>
      <c r="C245" t="s">
        <v>533</v>
      </c>
      <c r="D245" t="s">
        <v>10</v>
      </c>
      <c r="E245" s="179">
        <v>0</v>
      </c>
      <c r="F245" s="179">
        <v>0</v>
      </c>
      <c r="G245" s="179">
        <v>0</v>
      </c>
      <c r="H245" s="179">
        <v>0.18119472580147639</v>
      </c>
      <c r="I245" s="179">
        <v>1.6321124681749191</v>
      </c>
      <c r="J245" s="174">
        <v>1.8133071939763954</v>
      </c>
      <c r="K245" s="179">
        <v>0</v>
      </c>
      <c r="L245" s="179">
        <v>0</v>
      </c>
      <c r="M245" s="179">
        <v>0</v>
      </c>
      <c r="N245" s="179">
        <v>0</v>
      </c>
      <c r="O245" s="179">
        <v>1.7909931071671346E-2</v>
      </c>
      <c r="P245" s="174">
        <v>1.7909931071671346E-2</v>
      </c>
      <c r="Q245" s="174">
        <v>1.8312171250480667</v>
      </c>
    </row>
    <row r="246" spans="1:17" ht="13.5">
      <c r="A246" t="s">
        <v>331</v>
      </c>
      <c r="B246" t="s">
        <v>2958</v>
      </c>
      <c r="C246" t="s">
        <v>534</v>
      </c>
      <c r="D246" t="s">
        <v>10</v>
      </c>
      <c r="E246" s="179">
        <v>0</v>
      </c>
      <c r="F246" s="179">
        <v>0.24151667717357739</v>
      </c>
      <c r="G246" s="179">
        <v>2.1764940918777085</v>
      </c>
      <c r="H246" s="179">
        <v>0</v>
      </c>
      <c r="I246" s="179">
        <v>0</v>
      </c>
      <c r="J246" s="174">
        <v>2.418010769051286</v>
      </c>
      <c r="K246" s="179">
        <v>0</v>
      </c>
      <c r="L246" s="179">
        <v>0</v>
      </c>
      <c r="M246" s="179">
        <v>3.7399134021488561E-2</v>
      </c>
      <c r="N246" s="179">
        <v>7.4448517816197379E-2</v>
      </c>
      <c r="O246" s="179">
        <v>7.4294326487014256E-2</v>
      </c>
      <c r="P246" s="174">
        <v>0.1861419783247002</v>
      </c>
      <c r="Q246" s="174">
        <v>2.604152747375986</v>
      </c>
    </row>
    <row r="247" spans="1:17" ht="13.5">
      <c r="A247" t="s">
        <v>331</v>
      </c>
      <c r="B247" t="s">
        <v>2870</v>
      </c>
      <c r="C247" t="s">
        <v>535</v>
      </c>
      <c r="D247" t="s">
        <v>10</v>
      </c>
      <c r="E247" s="179">
        <v>0</v>
      </c>
      <c r="F247" s="179">
        <v>0</v>
      </c>
      <c r="G247" s="179">
        <v>0.39287239680859853</v>
      </c>
      <c r="H247" s="179">
        <v>3.5396041224934893</v>
      </c>
      <c r="I247" s="179">
        <v>0</v>
      </c>
      <c r="J247" s="174">
        <v>3.9324765193020874</v>
      </c>
      <c r="K247" s="179">
        <v>0</v>
      </c>
      <c r="L247" s="179">
        <v>0</v>
      </c>
      <c r="M247" s="179">
        <v>0</v>
      </c>
      <c r="N247" s="179">
        <v>3.737069930379891E-2</v>
      </c>
      <c r="O247" s="179">
        <v>7.4586177033362511E-2</v>
      </c>
      <c r="P247" s="174">
        <v>0.11195687633716142</v>
      </c>
      <c r="Q247" s="174">
        <v>4.0444333956392491</v>
      </c>
    </row>
    <row r="248" spans="1:17" ht="13.5">
      <c r="A248" t="s">
        <v>331</v>
      </c>
      <c r="B248" t="s">
        <v>2932</v>
      </c>
      <c r="C248" t="s">
        <v>536</v>
      </c>
      <c r="D248" t="s">
        <v>10</v>
      </c>
      <c r="E248" s="179">
        <v>0</v>
      </c>
      <c r="F248" s="179">
        <v>0</v>
      </c>
      <c r="G248" s="179">
        <v>0</v>
      </c>
      <c r="H248" s="179">
        <v>0.61586582971155079</v>
      </c>
      <c r="I248" s="179">
        <v>0</v>
      </c>
      <c r="J248" s="174">
        <v>0.61586582971155079</v>
      </c>
      <c r="K248" s="179">
        <v>0</v>
      </c>
      <c r="L248" s="179">
        <v>0</v>
      </c>
      <c r="M248" s="179">
        <v>0</v>
      </c>
      <c r="N248" s="179">
        <v>1.2247199573850925E-2</v>
      </c>
      <c r="O248" s="179">
        <v>2.4443406481991524E-2</v>
      </c>
      <c r="P248" s="174">
        <v>3.6690606055842449E-2</v>
      </c>
      <c r="Q248" s="174">
        <v>0.65255643576739319</v>
      </c>
    </row>
    <row r="249" spans="1:17" ht="13.5">
      <c r="A249" t="s">
        <v>331</v>
      </c>
      <c r="B249" t="s">
        <v>2856</v>
      </c>
      <c r="C249" t="s">
        <v>537</v>
      </c>
      <c r="D249" t="s">
        <v>10</v>
      </c>
      <c r="E249" s="179">
        <v>0.17738449745862001</v>
      </c>
      <c r="F249" s="179">
        <v>1.5969142224086843</v>
      </c>
      <c r="G249" s="179">
        <v>0</v>
      </c>
      <c r="H249" s="179">
        <v>0</v>
      </c>
      <c r="I249" s="179">
        <v>0</v>
      </c>
      <c r="J249" s="174">
        <v>1.7742987198673044</v>
      </c>
      <c r="K249" s="179">
        <v>0</v>
      </c>
      <c r="L249" s="179">
        <v>3.8338816508745897E-2</v>
      </c>
      <c r="M249" s="179">
        <v>7.6178972500885636E-2</v>
      </c>
      <c r="N249" s="179">
        <v>7.5823099866813612E-2</v>
      </c>
      <c r="O249" s="179">
        <v>7.5666146532984618E-2</v>
      </c>
      <c r="P249" s="174">
        <v>0.26600703540942977</v>
      </c>
      <c r="Q249" s="174">
        <v>2.0403057552767341</v>
      </c>
    </row>
    <row r="250" spans="1:17" ht="13.5">
      <c r="A250" t="s">
        <v>331</v>
      </c>
      <c r="B250" t="s">
        <v>2895</v>
      </c>
      <c r="C250" t="s">
        <v>538</v>
      </c>
      <c r="D250" t="s">
        <v>10</v>
      </c>
      <c r="E250" s="179">
        <v>0</v>
      </c>
      <c r="F250" s="179">
        <v>0</v>
      </c>
      <c r="G250" s="179">
        <v>0</v>
      </c>
      <c r="H250" s="179">
        <v>0.72985943894901506</v>
      </c>
      <c r="I250" s="179">
        <v>0</v>
      </c>
      <c r="J250" s="174">
        <v>0.72985943894901506</v>
      </c>
      <c r="K250" s="179">
        <v>0</v>
      </c>
      <c r="L250" s="179">
        <v>0</v>
      </c>
      <c r="M250" s="179">
        <v>0</v>
      </c>
      <c r="N250" s="179">
        <v>7.716669331280266E-3</v>
      </c>
      <c r="O250" s="179">
        <v>1.5401560339850391E-2</v>
      </c>
      <c r="P250" s="174">
        <v>2.3118229671130655E-2</v>
      </c>
      <c r="Q250" s="174">
        <v>0.7529776686201457</v>
      </c>
    </row>
    <row r="251" spans="1:17" ht="13.5">
      <c r="A251" t="s">
        <v>331</v>
      </c>
      <c r="B251" t="s">
        <v>2871</v>
      </c>
      <c r="C251" t="s">
        <v>539</v>
      </c>
      <c r="D251" t="s">
        <v>10</v>
      </c>
      <c r="E251" s="179">
        <v>0</v>
      </c>
      <c r="F251" s="179">
        <v>0</v>
      </c>
      <c r="G251" s="179">
        <v>0</v>
      </c>
      <c r="H251" s="179">
        <v>0</v>
      </c>
      <c r="I251" s="179">
        <v>0.18228025341720613</v>
      </c>
      <c r="J251" s="174">
        <v>0.18228025341720613</v>
      </c>
      <c r="K251" s="179">
        <v>0</v>
      </c>
      <c r="L251" s="179">
        <v>0</v>
      </c>
      <c r="M251" s="179">
        <v>0</v>
      </c>
      <c r="N251" s="179">
        <v>0</v>
      </c>
      <c r="O251" s="179">
        <v>0</v>
      </c>
      <c r="P251" s="174">
        <v>0</v>
      </c>
      <c r="Q251" s="174">
        <v>0.18228025341720613</v>
      </c>
    </row>
    <row r="252" spans="1:17" ht="13.5">
      <c r="A252" t="s">
        <v>331</v>
      </c>
      <c r="B252" t="s">
        <v>2889</v>
      </c>
      <c r="C252" t="s">
        <v>540</v>
      </c>
      <c r="D252" t="s">
        <v>10</v>
      </c>
      <c r="E252" s="179">
        <v>0</v>
      </c>
      <c r="F252" s="179">
        <v>0</v>
      </c>
      <c r="G252" s="179">
        <v>0.25146267365173808</v>
      </c>
      <c r="H252" s="179">
        <v>2.2655659416162566</v>
      </c>
      <c r="I252" s="179">
        <v>0</v>
      </c>
      <c r="J252" s="174">
        <v>2.5170286152679946</v>
      </c>
      <c r="K252" s="179">
        <v>0</v>
      </c>
      <c r="L252" s="179">
        <v>0</v>
      </c>
      <c r="M252" s="179">
        <v>0</v>
      </c>
      <c r="N252" s="179">
        <v>4.5432672910867042E-2</v>
      </c>
      <c r="O252" s="179">
        <v>9.0677205757122764E-2</v>
      </c>
      <c r="P252" s="174">
        <v>0.13610987866798979</v>
      </c>
      <c r="Q252" s="174">
        <v>2.6531384939359848</v>
      </c>
    </row>
    <row r="253" spans="1:17" ht="13.5">
      <c r="A253" t="s">
        <v>331</v>
      </c>
      <c r="B253" t="s">
        <v>2983</v>
      </c>
      <c r="C253" t="s">
        <v>541</v>
      </c>
      <c r="D253" t="s">
        <v>10</v>
      </c>
      <c r="E253" s="179">
        <v>0</v>
      </c>
      <c r="F253" s="179">
        <v>0</v>
      </c>
      <c r="G253" s="179">
        <v>0.32556814107169024</v>
      </c>
      <c r="H253" s="179">
        <v>2.9332226733727484</v>
      </c>
      <c r="I253" s="179">
        <v>0</v>
      </c>
      <c r="J253" s="174">
        <v>3.2587908144444389</v>
      </c>
      <c r="K253" s="179">
        <v>0</v>
      </c>
      <c r="L253" s="179">
        <v>0</v>
      </c>
      <c r="M253" s="179">
        <v>0</v>
      </c>
      <c r="N253" s="179">
        <v>4.6572390994372666E-2</v>
      </c>
      <c r="O253" s="179">
        <v>9.2951856662785937E-2</v>
      </c>
      <c r="P253" s="174">
        <v>0.13952424765715862</v>
      </c>
      <c r="Q253" s="174">
        <v>3.398315062101597</v>
      </c>
    </row>
    <row r="254" spans="1:17" ht="13.5">
      <c r="A254" t="s">
        <v>331</v>
      </c>
      <c r="B254" t="s">
        <v>2989</v>
      </c>
      <c r="C254" t="s">
        <v>542</v>
      </c>
      <c r="D254" t="s">
        <v>10</v>
      </c>
      <c r="E254" s="179">
        <v>0</v>
      </c>
      <c r="F254" s="179">
        <v>0</v>
      </c>
      <c r="G254" s="179">
        <v>0.46169994274338783</v>
      </c>
      <c r="H254" s="179">
        <v>4.1597108300268921</v>
      </c>
      <c r="I254" s="179">
        <v>0</v>
      </c>
      <c r="J254" s="174">
        <v>4.6214107727702798</v>
      </c>
      <c r="K254" s="179">
        <v>0</v>
      </c>
      <c r="L254" s="179">
        <v>0</v>
      </c>
      <c r="M254" s="179">
        <v>0</v>
      </c>
      <c r="N254" s="179">
        <v>6.4045609457586861E-2</v>
      </c>
      <c r="O254" s="179">
        <v>0.12782572368301581</v>
      </c>
      <c r="P254" s="174">
        <v>0.19187133314060267</v>
      </c>
      <c r="Q254" s="174">
        <v>4.8132821059108819</v>
      </c>
    </row>
    <row r="255" spans="1:17" ht="13.5">
      <c r="A255" t="s">
        <v>331</v>
      </c>
      <c r="B255" t="s">
        <v>2966</v>
      </c>
      <c r="C255" t="s">
        <v>543</v>
      </c>
      <c r="D255" t="s">
        <v>10</v>
      </c>
      <c r="E255" s="179">
        <v>0</v>
      </c>
      <c r="F255" s="179">
        <v>0</v>
      </c>
      <c r="G255" s="179">
        <v>0</v>
      </c>
      <c r="H255" s="179">
        <v>0</v>
      </c>
      <c r="I255" s="179">
        <v>0.2608953486527707</v>
      </c>
      <c r="J255" s="174">
        <v>0.2608953486527707</v>
      </c>
      <c r="K255" s="179">
        <v>0</v>
      </c>
      <c r="L255" s="179">
        <v>0</v>
      </c>
      <c r="M255" s="179">
        <v>0</v>
      </c>
      <c r="N255" s="179">
        <v>0</v>
      </c>
      <c r="O255" s="179">
        <v>0</v>
      </c>
      <c r="P255" s="174">
        <v>0</v>
      </c>
      <c r="Q255" s="174">
        <v>0.2608953486527707</v>
      </c>
    </row>
    <row r="256" spans="1:17" ht="13.5">
      <c r="A256" t="s">
        <v>331</v>
      </c>
      <c r="B256" t="s">
        <v>2857</v>
      </c>
      <c r="C256" t="s">
        <v>544</v>
      </c>
      <c r="D256" t="s">
        <v>10</v>
      </c>
      <c r="E256" s="179">
        <v>0</v>
      </c>
      <c r="F256" s="179">
        <v>0</v>
      </c>
      <c r="G256" s="179">
        <v>0.3189250785637972</v>
      </c>
      <c r="H256" s="179">
        <v>2.8733715902172516</v>
      </c>
      <c r="I256" s="179">
        <v>0</v>
      </c>
      <c r="J256" s="174">
        <v>3.192296668781049</v>
      </c>
      <c r="K256" s="179">
        <v>0</v>
      </c>
      <c r="L256" s="179">
        <v>0</v>
      </c>
      <c r="M256" s="179">
        <v>0</v>
      </c>
      <c r="N256" s="179">
        <v>4.5709777855999084E-2</v>
      </c>
      <c r="O256" s="179">
        <v>9.1230166694034595E-2</v>
      </c>
      <c r="P256" s="174">
        <v>0.13693994455003369</v>
      </c>
      <c r="Q256" s="174">
        <v>3.3292366133310827</v>
      </c>
    </row>
    <row r="257" spans="1:17" ht="13.5">
      <c r="A257" t="s">
        <v>331</v>
      </c>
      <c r="B257" t="s">
        <v>2872</v>
      </c>
      <c r="C257" t="s">
        <v>545</v>
      </c>
      <c r="D257" t="s">
        <v>10</v>
      </c>
      <c r="E257" s="179">
        <v>0</v>
      </c>
      <c r="F257" s="179">
        <v>0</v>
      </c>
      <c r="G257" s="179">
        <v>0</v>
      </c>
      <c r="H257" s="179">
        <v>0</v>
      </c>
      <c r="I257" s="179">
        <v>0.18464491647236139</v>
      </c>
      <c r="J257" s="174">
        <v>0.18464491647236139</v>
      </c>
      <c r="K257" s="179">
        <v>0</v>
      </c>
      <c r="L257" s="179">
        <v>0</v>
      </c>
      <c r="M257" s="179">
        <v>0</v>
      </c>
      <c r="N257" s="179">
        <v>0</v>
      </c>
      <c r="O257" s="179">
        <v>0</v>
      </c>
      <c r="P257" s="174">
        <v>0</v>
      </c>
      <c r="Q257" s="174">
        <v>0.18464491647236139</v>
      </c>
    </row>
    <row r="258" spans="1:17" ht="13.5">
      <c r="A258" t="s">
        <v>331</v>
      </c>
      <c r="B258" t="s">
        <v>2990</v>
      </c>
      <c r="C258" t="s">
        <v>546</v>
      </c>
      <c r="D258" t="s">
        <v>10</v>
      </c>
      <c r="E258" s="179">
        <v>0</v>
      </c>
      <c r="F258" s="179">
        <v>0.29060710875365681</v>
      </c>
      <c r="G258" s="179">
        <v>2.6188860084691243</v>
      </c>
      <c r="H258" s="179">
        <v>0</v>
      </c>
      <c r="I258" s="179">
        <v>0</v>
      </c>
      <c r="J258" s="174">
        <v>2.9094931172227807</v>
      </c>
      <c r="K258" s="179">
        <v>0</v>
      </c>
      <c r="L258" s="179">
        <v>0</v>
      </c>
      <c r="M258" s="179">
        <v>3.4256382984203734E-2</v>
      </c>
      <c r="N258" s="179">
        <v>6.8192742527282552E-2</v>
      </c>
      <c r="O258" s="179">
        <v>6.8051504677646563E-2</v>
      </c>
      <c r="P258" s="174">
        <v>0.17050063018913283</v>
      </c>
      <c r="Q258" s="174">
        <v>3.0799937474119132</v>
      </c>
    </row>
    <row r="259" spans="1:17" ht="13.5">
      <c r="A259" t="s">
        <v>331</v>
      </c>
      <c r="B259" t="s">
        <v>2934</v>
      </c>
      <c r="C259" t="s">
        <v>547</v>
      </c>
      <c r="D259" t="s">
        <v>10</v>
      </c>
      <c r="E259" s="179">
        <v>0</v>
      </c>
      <c r="F259" s="179">
        <v>0</v>
      </c>
      <c r="G259" s="179">
        <v>0</v>
      </c>
      <c r="H259" s="179">
        <v>0.60727191634104472</v>
      </c>
      <c r="I259" s="179">
        <v>0</v>
      </c>
      <c r="J259" s="174">
        <v>0.60727191634104472</v>
      </c>
      <c r="K259" s="179">
        <v>0</v>
      </c>
      <c r="L259" s="179">
        <v>0</v>
      </c>
      <c r="M259" s="179">
        <v>0</v>
      </c>
      <c r="N259" s="179">
        <v>1.2620855325889139E-2</v>
      </c>
      <c r="O259" s="179">
        <v>2.5189474609422838E-2</v>
      </c>
      <c r="P259" s="174">
        <v>3.7810329935311977E-2</v>
      </c>
      <c r="Q259" s="174">
        <v>0.64508224627635669</v>
      </c>
    </row>
    <row r="260" spans="1:17" ht="13.5">
      <c r="A260" t="s">
        <v>331</v>
      </c>
      <c r="B260" t="s">
        <v>2858</v>
      </c>
      <c r="C260" t="s">
        <v>548</v>
      </c>
      <c r="D260" t="s">
        <v>10</v>
      </c>
      <c r="E260" s="179">
        <v>0.19270260953085003</v>
      </c>
      <c r="F260" s="179">
        <v>1.7348166603300563</v>
      </c>
      <c r="G260" s="179">
        <v>0</v>
      </c>
      <c r="H260" s="179">
        <v>0</v>
      </c>
      <c r="I260" s="179">
        <v>0</v>
      </c>
      <c r="J260" s="174">
        <v>1.9275192698609063</v>
      </c>
      <c r="K260" s="179">
        <v>0</v>
      </c>
      <c r="L260" s="179">
        <v>4.1121957118016604E-2</v>
      </c>
      <c r="M260" s="179">
        <v>8.1708983676339914E-2</v>
      </c>
      <c r="N260" s="179">
        <v>8.1327246644344764E-2</v>
      </c>
      <c r="O260" s="179">
        <v>8.115880833182379E-2</v>
      </c>
      <c r="P260" s="174">
        <v>0.28531699577052505</v>
      </c>
      <c r="Q260" s="174">
        <v>2.2128362656314313</v>
      </c>
    </row>
    <row r="261" spans="1:17" ht="13.5">
      <c r="A261" t="s">
        <v>331</v>
      </c>
      <c r="B261" t="s">
        <v>2991</v>
      </c>
      <c r="C261" t="s">
        <v>549</v>
      </c>
      <c r="D261" t="s">
        <v>10</v>
      </c>
      <c r="E261" s="179">
        <v>0</v>
      </c>
      <c r="F261" s="179">
        <v>0.3579791475238629</v>
      </c>
      <c r="G261" s="179">
        <v>3.2260272304139348</v>
      </c>
      <c r="H261" s="179">
        <v>0</v>
      </c>
      <c r="I261" s="179">
        <v>0</v>
      </c>
      <c r="J261" s="174">
        <v>3.584006377937798</v>
      </c>
      <c r="K261" s="179">
        <v>0</v>
      </c>
      <c r="L261" s="179">
        <v>0</v>
      </c>
      <c r="M261" s="179">
        <v>4.1934831487035612E-2</v>
      </c>
      <c r="N261" s="179">
        <v>8.3477876452025992E-2</v>
      </c>
      <c r="O261" s="179">
        <v>8.3304922147814348E-2</v>
      </c>
      <c r="P261" s="174">
        <v>0.20871763008687594</v>
      </c>
      <c r="Q261" s="174">
        <v>3.792724008024674</v>
      </c>
    </row>
    <row r="262" spans="1:17" ht="13.5">
      <c r="A262" t="s">
        <v>331</v>
      </c>
      <c r="B262" t="s">
        <v>2959</v>
      </c>
      <c r="C262" t="s">
        <v>550</v>
      </c>
      <c r="D262" t="s">
        <v>10</v>
      </c>
      <c r="E262" s="179">
        <v>0</v>
      </c>
      <c r="F262" s="179">
        <v>0</v>
      </c>
      <c r="G262" s="179">
        <v>0</v>
      </c>
      <c r="H262" s="179">
        <v>0.73116298745983022</v>
      </c>
      <c r="I262" s="179">
        <v>0</v>
      </c>
      <c r="J262" s="174">
        <v>0.73116298745983022</v>
      </c>
      <c r="K262" s="179">
        <v>0</v>
      </c>
      <c r="L262" s="179">
        <v>0</v>
      </c>
      <c r="M262" s="179">
        <v>0</v>
      </c>
      <c r="N262" s="179">
        <v>3.162029541378545E-2</v>
      </c>
      <c r="O262" s="179">
        <v>6.3109706841614974E-2</v>
      </c>
      <c r="P262" s="174">
        <v>9.4730002255400417E-2</v>
      </c>
      <c r="Q262" s="174">
        <v>0.82589298971523062</v>
      </c>
    </row>
    <row r="263" spans="1:17" ht="13.5">
      <c r="A263" t="s">
        <v>331</v>
      </c>
      <c r="B263" t="s">
        <v>2873</v>
      </c>
      <c r="C263" t="s">
        <v>551</v>
      </c>
      <c r="D263" t="s">
        <v>10</v>
      </c>
      <c r="E263" s="179">
        <v>0</v>
      </c>
      <c r="F263" s="179">
        <v>0.20773875244961232</v>
      </c>
      <c r="G263" s="179">
        <v>1.8720948418608494</v>
      </c>
      <c r="H263" s="179">
        <v>0</v>
      </c>
      <c r="I263" s="179">
        <v>0</v>
      </c>
      <c r="J263" s="174">
        <v>2.0798335943104616</v>
      </c>
      <c r="K263" s="179">
        <v>0</v>
      </c>
      <c r="L263" s="179">
        <v>0</v>
      </c>
      <c r="M263" s="179">
        <v>4.1879562312353437E-2</v>
      </c>
      <c r="N263" s="179">
        <v>8.3367773996094505E-2</v>
      </c>
      <c r="O263" s="179">
        <v>8.3195072252150309E-2</v>
      </c>
      <c r="P263" s="174">
        <v>0.20844240856059823</v>
      </c>
      <c r="Q263" s="174">
        <v>2.28827600287106</v>
      </c>
    </row>
    <row r="264" spans="1:17" ht="13.5">
      <c r="A264" t="s">
        <v>331</v>
      </c>
      <c r="B264" t="s">
        <v>2992</v>
      </c>
      <c r="C264" t="s">
        <v>552</v>
      </c>
      <c r="D264" t="s">
        <v>10</v>
      </c>
      <c r="E264" s="179">
        <v>0</v>
      </c>
      <c r="F264" s="179">
        <v>0</v>
      </c>
      <c r="G264" s="179">
        <v>0.4150815421768117</v>
      </c>
      <c r="H264" s="179">
        <v>4.5707426400888433</v>
      </c>
      <c r="I264" s="179">
        <v>3.3269481504510199</v>
      </c>
      <c r="J264" s="174">
        <v>8.3127723327166745</v>
      </c>
      <c r="K264" s="179">
        <v>0</v>
      </c>
      <c r="L264" s="179">
        <v>0</v>
      </c>
      <c r="M264" s="179">
        <v>0</v>
      </c>
      <c r="N264" s="179">
        <v>0</v>
      </c>
      <c r="O264" s="179">
        <v>0.13598247973753183</v>
      </c>
      <c r="P264" s="174">
        <v>0.13598247973753183</v>
      </c>
      <c r="Q264" s="174">
        <v>8.4487548124542062</v>
      </c>
    </row>
    <row r="265" spans="1:17" ht="13.5">
      <c r="A265" t="s">
        <v>331</v>
      </c>
      <c r="B265" t="s">
        <v>2874</v>
      </c>
      <c r="C265" t="s">
        <v>553</v>
      </c>
      <c r="D265" t="s">
        <v>10</v>
      </c>
      <c r="E265" s="179">
        <v>0</v>
      </c>
      <c r="F265" s="179">
        <v>0.41157967087105257</v>
      </c>
      <c r="G265" s="179">
        <v>3.7090632762413263</v>
      </c>
      <c r="H265" s="179">
        <v>0</v>
      </c>
      <c r="I265" s="179">
        <v>0</v>
      </c>
      <c r="J265" s="174">
        <v>4.120642947112378</v>
      </c>
      <c r="K265" s="179">
        <v>0</v>
      </c>
      <c r="L265" s="179">
        <v>0</v>
      </c>
      <c r="M265" s="179">
        <v>4.4585901341377757E-2</v>
      </c>
      <c r="N265" s="179">
        <v>8.8754958029995085E-2</v>
      </c>
      <c r="O265" s="179">
        <v>8.8571203529860615E-2</v>
      </c>
      <c r="P265" s="174">
        <v>0.22191206290123344</v>
      </c>
      <c r="Q265" s="174">
        <v>4.3425550100136112</v>
      </c>
    </row>
    <row r="266" spans="1:17" ht="13.5">
      <c r="A266" t="s">
        <v>331</v>
      </c>
      <c r="B266" t="s">
        <v>2875</v>
      </c>
      <c r="C266" t="s">
        <v>554</v>
      </c>
      <c r="D266" t="s">
        <v>10</v>
      </c>
      <c r="E266" s="179">
        <v>0</v>
      </c>
      <c r="F266" s="179">
        <v>0</v>
      </c>
      <c r="G266" s="179">
        <v>0.44694725814892594</v>
      </c>
      <c r="H266" s="179">
        <v>4.0267945765076076</v>
      </c>
      <c r="I266" s="179">
        <v>0</v>
      </c>
      <c r="J266" s="174">
        <v>4.4737418346565336</v>
      </c>
      <c r="K266" s="179">
        <v>0</v>
      </c>
      <c r="L266" s="179">
        <v>0</v>
      </c>
      <c r="M266" s="179">
        <v>0</v>
      </c>
      <c r="N266" s="179">
        <v>6.0474346393079394E-2</v>
      </c>
      <c r="O266" s="179">
        <v>0.12069799735895256</v>
      </c>
      <c r="P266" s="174">
        <v>0.18117234375203195</v>
      </c>
      <c r="Q266" s="174">
        <v>4.6549141784085659</v>
      </c>
    </row>
    <row r="267" spans="1:17" ht="13.5">
      <c r="A267" t="s">
        <v>331</v>
      </c>
      <c r="B267" t="s">
        <v>2993</v>
      </c>
      <c r="C267" t="s">
        <v>555</v>
      </c>
      <c r="D267" t="s">
        <v>10</v>
      </c>
      <c r="E267" s="179">
        <v>0</v>
      </c>
      <c r="F267" s="179">
        <v>0.30741673386424628</v>
      </c>
      <c r="G267" s="179">
        <v>2.7703701994442236</v>
      </c>
      <c r="H267" s="179">
        <v>0</v>
      </c>
      <c r="I267" s="179">
        <v>0</v>
      </c>
      <c r="J267" s="174">
        <v>3.0777869333084702</v>
      </c>
      <c r="K267" s="179">
        <v>0</v>
      </c>
      <c r="L267" s="179">
        <v>0</v>
      </c>
      <c r="M267" s="179">
        <v>3.6165788723000532E-2</v>
      </c>
      <c r="N267" s="179">
        <v>7.1993595302146995E-2</v>
      </c>
      <c r="O267" s="179">
        <v>7.1844541129061273E-2</v>
      </c>
      <c r="P267" s="174">
        <v>0.18000392515420879</v>
      </c>
      <c r="Q267" s="174">
        <v>3.2577908584626787</v>
      </c>
    </row>
    <row r="268" spans="1:17" ht="13.5">
      <c r="A268" t="s">
        <v>331</v>
      </c>
      <c r="B268" t="s">
        <v>2994</v>
      </c>
      <c r="C268" t="s">
        <v>556</v>
      </c>
      <c r="D268" t="s">
        <v>10</v>
      </c>
      <c r="E268" s="179">
        <v>2.5952830096200002E-2</v>
      </c>
      <c r="F268" s="179">
        <v>2.5960180965891196E-2</v>
      </c>
      <c r="G268" s="179">
        <v>2.5994163313690866E-2</v>
      </c>
      <c r="H268" s="179">
        <v>2.6021718793807762E-2</v>
      </c>
      <c r="I268" s="179">
        <v>0</v>
      </c>
      <c r="J268" s="174">
        <v>0.10392889316958982</v>
      </c>
      <c r="K268" s="179">
        <v>0</v>
      </c>
      <c r="L268" s="179">
        <v>0</v>
      </c>
      <c r="M268" s="179">
        <v>0</v>
      </c>
      <c r="N268" s="179">
        <v>0</v>
      </c>
      <c r="O268" s="179">
        <v>0</v>
      </c>
      <c r="P268" s="174">
        <v>0</v>
      </c>
      <c r="Q268" s="174">
        <v>0.10392889316958982</v>
      </c>
    </row>
    <row r="269" spans="1:17" ht="13.5">
      <c r="A269" t="s">
        <v>331</v>
      </c>
      <c r="B269" t="s">
        <v>2896</v>
      </c>
      <c r="C269" t="s">
        <v>557</v>
      </c>
      <c r="D269" t="s">
        <v>10</v>
      </c>
      <c r="E269" s="179">
        <v>0</v>
      </c>
      <c r="F269" s="179">
        <v>0.34171998545649579</v>
      </c>
      <c r="G269" s="179">
        <v>3.0795034573564597</v>
      </c>
      <c r="H269" s="179">
        <v>0</v>
      </c>
      <c r="I269" s="179">
        <v>0</v>
      </c>
      <c r="J269" s="174">
        <v>3.421223442812956</v>
      </c>
      <c r="K269" s="179">
        <v>0</v>
      </c>
      <c r="L269" s="179">
        <v>0</v>
      </c>
      <c r="M269" s="179">
        <v>3.9220966967708583E-2</v>
      </c>
      <c r="N269" s="179">
        <v>7.8075855051706444E-2</v>
      </c>
      <c r="O269" s="179">
        <v>7.7914056379495514E-2</v>
      </c>
      <c r="P269" s="174">
        <v>0.19521087839891055</v>
      </c>
      <c r="Q269" s="174">
        <v>3.6164343212118664</v>
      </c>
    </row>
    <row r="270" spans="1:17" ht="13.5">
      <c r="A270" t="s">
        <v>331</v>
      </c>
      <c r="B270" t="s">
        <v>2995</v>
      </c>
      <c r="C270" t="s">
        <v>558</v>
      </c>
      <c r="D270" t="s">
        <v>10</v>
      </c>
      <c r="E270" s="179">
        <v>0</v>
      </c>
      <c r="F270" s="179">
        <v>0</v>
      </c>
      <c r="G270" s="179">
        <v>0.10691832281156398</v>
      </c>
      <c r="H270" s="179">
        <v>0.96328611478545578</v>
      </c>
      <c r="I270" s="179">
        <v>0</v>
      </c>
      <c r="J270" s="174">
        <v>1.0702044375970197</v>
      </c>
      <c r="K270" s="179">
        <v>0</v>
      </c>
      <c r="L270" s="179">
        <v>0</v>
      </c>
      <c r="M270" s="179">
        <v>0</v>
      </c>
      <c r="N270" s="179">
        <v>1.9837727828573473E-2</v>
      </c>
      <c r="O270" s="179">
        <v>3.9593450551737568E-2</v>
      </c>
      <c r="P270" s="174">
        <v>5.9431178380311041E-2</v>
      </c>
      <c r="Q270" s="174">
        <v>1.1296356159773306</v>
      </c>
    </row>
    <row r="271" spans="1:17" ht="13.5">
      <c r="A271" t="s">
        <v>331</v>
      </c>
      <c r="B271" t="s">
        <v>2876</v>
      </c>
      <c r="C271" t="s">
        <v>559</v>
      </c>
      <c r="D271" t="s">
        <v>10</v>
      </c>
      <c r="E271" s="179">
        <v>0.17165650485960002</v>
      </c>
      <c r="F271" s="179">
        <v>1.5453474266810965</v>
      </c>
      <c r="G271" s="179">
        <v>0</v>
      </c>
      <c r="H271" s="179">
        <v>0</v>
      </c>
      <c r="I271" s="179">
        <v>0</v>
      </c>
      <c r="J271" s="174">
        <v>1.7170039315406966</v>
      </c>
      <c r="K271" s="179">
        <v>0</v>
      </c>
      <c r="L271" s="179">
        <v>3.4769211036672701E-2</v>
      </c>
      <c r="M271" s="179">
        <v>6.908592742844856E-2</v>
      </c>
      <c r="N271" s="179">
        <v>6.8763291351724681E-2</v>
      </c>
      <c r="O271" s="179">
        <v>6.8620833146947224E-2</v>
      </c>
      <c r="P271" s="174">
        <v>0.24123926296379319</v>
      </c>
      <c r="Q271" s="174">
        <v>1.9582431945044898</v>
      </c>
    </row>
    <row r="272" spans="1:17" ht="13.5">
      <c r="A272" t="s">
        <v>331</v>
      </c>
      <c r="B272" t="s">
        <v>2936</v>
      </c>
      <c r="C272" t="s">
        <v>560</v>
      </c>
      <c r="D272" t="s">
        <v>10</v>
      </c>
      <c r="E272" s="179">
        <v>0</v>
      </c>
      <c r="F272" s="179">
        <v>0</v>
      </c>
      <c r="G272" s="179">
        <v>0</v>
      </c>
      <c r="H272" s="179">
        <v>0.18129613793400245</v>
      </c>
      <c r="I272" s="179">
        <v>1.6330260437072346</v>
      </c>
      <c r="J272" s="174">
        <v>1.8143221816412369</v>
      </c>
      <c r="K272" s="179">
        <v>0</v>
      </c>
      <c r="L272" s="179">
        <v>0</v>
      </c>
      <c r="M272" s="179">
        <v>0</v>
      </c>
      <c r="N272" s="179">
        <v>0</v>
      </c>
      <c r="O272" s="179">
        <v>1.7919163324917879E-2</v>
      </c>
      <c r="P272" s="174">
        <v>1.7919163324917879E-2</v>
      </c>
      <c r="Q272" s="174">
        <v>1.832241344966155</v>
      </c>
    </row>
    <row r="273" spans="1:17" ht="13.5">
      <c r="A273" t="s">
        <v>331</v>
      </c>
      <c r="B273" t="s">
        <v>2938</v>
      </c>
      <c r="C273" t="s">
        <v>561</v>
      </c>
      <c r="D273" t="s">
        <v>10</v>
      </c>
      <c r="E273" s="179">
        <v>0</v>
      </c>
      <c r="F273" s="179">
        <v>0.20738285491316191</v>
      </c>
      <c r="G273" s="179">
        <v>1.8688875784867702</v>
      </c>
      <c r="H273" s="179">
        <v>0</v>
      </c>
      <c r="I273" s="179">
        <v>0</v>
      </c>
      <c r="J273" s="174">
        <v>2.0762704333999324</v>
      </c>
      <c r="K273" s="179">
        <v>0</v>
      </c>
      <c r="L273" s="179">
        <v>0</v>
      </c>
      <c r="M273" s="179">
        <v>3.8997147688024668E-2</v>
      </c>
      <c r="N273" s="179">
        <v>7.7629955120861488E-2</v>
      </c>
      <c r="O273" s="179">
        <v>7.7469136002184358E-2</v>
      </c>
      <c r="P273" s="174">
        <v>0.19409623881107052</v>
      </c>
      <c r="Q273" s="174">
        <v>2.270366672211003</v>
      </c>
    </row>
    <row r="274" spans="1:17" ht="13.5">
      <c r="A274" t="s">
        <v>331</v>
      </c>
      <c r="B274" t="s">
        <v>2890</v>
      </c>
      <c r="C274" t="s">
        <v>562</v>
      </c>
      <c r="D274" t="s">
        <v>10</v>
      </c>
      <c r="E274" s="179">
        <v>0</v>
      </c>
      <c r="F274" s="179">
        <v>0</v>
      </c>
      <c r="G274" s="179">
        <v>0.31939995313472719</v>
      </c>
      <c r="H274" s="179">
        <v>2.87765081432575</v>
      </c>
      <c r="I274" s="179">
        <v>0</v>
      </c>
      <c r="J274" s="174">
        <v>3.1970507674604773</v>
      </c>
      <c r="K274" s="179">
        <v>0</v>
      </c>
      <c r="L274" s="179">
        <v>0</v>
      </c>
      <c r="M274" s="179">
        <v>0</v>
      </c>
      <c r="N274" s="179">
        <v>4.6229798925349563E-2</v>
      </c>
      <c r="O274" s="179">
        <v>9.2268020417288821E-2</v>
      </c>
      <c r="P274" s="174">
        <v>0.13849781934263838</v>
      </c>
      <c r="Q274" s="174">
        <v>3.3355485868031156</v>
      </c>
    </row>
    <row r="275" spans="1:17" ht="13.5">
      <c r="A275" t="s">
        <v>331</v>
      </c>
      <c r="B275" t="s">
        <v>2897</v>
      </c>
      <c r="C275" t="s">
        <v>563</v>
      </c>
      <c r="D275" t="s">
        <v>10</v>
      </c>
      <c r="E275" s="179">
        <v>0</v>
      </c>
      <c r="F275" s="179">
        <v>0</v>
      </c>
      <c r="G275" s="179">
        <v>0.36140868246916152</v>
      </c>
      <c r="H275" s="179">
        <v>3.9797147682282619</v>
      </c>
      <c r="I275" s="179">
        <v>2.8967511943231434</v>
      </c>
      <c r="J275" s="174">
        <v>7.2378746450205673</v>
      </c>
      <c r="K275" s="179">
        <v>0</v>
      </c>
      <c r="L275" s="179">
        <v>0</v>
      </c>
      <c r="M275" s="179">
        <v>0</v>
      </c>
      <c r="N275" s="179">
        <v>0</v>
      </c>
      <c r="O275" s="179">
        <v>0.10341172123171602</v>
      </c>
      <c r="P275" s="174">
        <v>0.10341172123171602</v>
      </c>
      <c r="Q275" s="174">
        <v>7.3412863662522829</v>
      </c>
    </row>
    <row r="276" spans="1:17" ht="13.5">
      <c r="A276" t="s">
        <v>331</v>
      </c>
      <c r="B276" t="s">
        <v>2877</v>
      </c>
      <c r="C276" t="s">
        <v>564</v>
      </c>
      <c r="D276" t="s">
        <v>10</v>
      </c>
      <c r="E276" s="179">
        <v>0</v>
      </c>
      <c r="F276" s="179">
        <v>0</v>
      </c>
      <c r="G276" s="179">
        <v>0.33076369022920177</v>
      </c>
      <c r="H276" s="179">
        <v>2.9800323871514371</v>
      </c>
      <c r="I276" s="179">
        <v>0</v>
      </c>
      <c r="J276" s="174">
        <v>3.3107960773806391</v>
      </c>
      <c r="K276" s="179">
        <v>0</v>
      </c>
      <c r="L276" s="179">
        <v>0</v>
      </c>
      <c r="M276" s="179">
        <v>0</v>
      </c>
      <c r="N276" s="179">
        <v>5.3787893316476883E-2</v>
      </c>
      <c r="O276" s="179">
        <v>0.10735318819085417</v>
      </c>
      <c r="P276" s="174">
        <v>0.16114108150733106</v>
      </c>
      <c r="Q276" s="174">
        <v>3.4719371588879699</v>
      </c>
    </row>
    <row r="277" spans="1:17" ht="13.5">
      <c r="A277" t="s">
        <v>331</v>
      </c>
      <c r="B277" t="s">
        <v>2898</v>
      </c>
      <c r="C277" t="s">
        <v>565</v>
      </c>
      <c r="D277" t="s">
        <v>10</v>
      </c>
      <c r="E277" s="179">
        <v>0</v>
      </c>
      <c r="F277" s="179">
        <v>0</v>
      </c>
      <c r="G277" s="179">
        <v>0.24221582945870648</v>
      </c>
      <c r="H277" s="179">
        <v>2.1822560999812657</v>
      </c>
      <c r="I277" s="179">
        <v>0</v>
      </c>
      <c r="J277" s="174">
        <v>2.4244719294399726</v>
      </c>
      <c r="K277" s="179">
        <v>0</v>
      </c>
      <c r="L277" s="179">
        <v>0</v>
      </c>
      <c r="M277" s="179">
        <v>0</v>
      </c>
      <c r="N277" s="179">
        <v>5.3945511007183443E-2</v>
      </c>
      <c r="O277" s="179">
        <v>0.10766736316063075</v>
      </c>
      <c r="P277" s="174">
        <v>0.1616128741678142</v>
      </c>
      <c r="Q277" s="174">
        <v>2.586084803607787</v>
      </c>
    </row>
    <row r="278" spans="1:17" ht="13.5">
      <c r="A278" t="s">
        <v>331</v>
      </c>
      <c r="B278" t="s">
        <v>2878</v>
      </c>
      <c r="C278" t="s">
        <v>566</v>
      </c>
      <c r="D278" t="s">
        <v>10</v>
      </c>
      <c r="E278" s="179">
        <v>2.5952830096200002E-2</v>
      </c>
      <c r="F278" s="179">
        <v>2.5960180965891196E-2</v>
      </c>
      <c r="G278" s="179">
        <v>2.5994163313690866E-2</v>
      </c>
      <c r="H278" s="179">
        <v>2.6021718793807762E-2</v>
      </c>
      <c r="I278" s="179">
        <v>0</v>
      </c>
      <c r="J278" s="174">
        <v>0.10392889316958982</v>
      </c>
      <c r="K278" s="179">
        <v>0</v>
      </c>
      <c r="L278" s="179">
        <v>0</v>
      </c>
      <c r="M278" s="179">
        <v>0</v>
      </c>
      <c r="N278" s="179">
        <v>0</v>
      </c>
      <c r="O278" s="179">
        <v>0</v>
      </c>
      <c r="P278" s="174">
        <v>0</v>
      </c>
      <c r="Q278" s="174">
        <v>0.10392889316958982</v>
      </c>
    </row>
    <row r="279" spans="1:17" ht="13.5">
      <c r="A279" t="s">
        <v>331</v>
      </c>
      <c r="B279" t="s">
        <v>2879</v>
      </c>
      <c r="C279" t="s">
        <v>567</v>
      </c>
      <c r="D279" t="s">
        <v>10</v>
      </c>
      <c r="E279" s="179">
        <v>0</v>
      </c>
      <c r="F279" s="179">
        <v>0</v>
      </c>
      <c r="G279" s="179">
        <v>0.33551054744850101</v>
      </c>
      <c r="H279" s="179">
        <v>3.0228004060715103</v>
      </c>
      <c r="I279" s="179">
        <v>0</v>
      </c>
      <c r="J279" s="174">
        <v>3.3583109535200109</v>
      </c>
      <c r="K279" s="179">
        <v>0</v>
      </c>
      <c r="L279" s="179">
        <v>0</v>
      </c>
      <c r="M279" s="179">
        <v>0</v>
      </c>
      <c r="N279" s="179">
        <v>5.7086922146270695E-2</v>
      </c>
      <c r="O279" s="179">
        <v>0.11393727861771691</v>
      </c>
      <c r="P279" s="174">
        <v>0.17102420076398761</v>
      </c>
      <c r="Q279" s="174">
        <v>3.5293351542839986</v>
      </c>
    </row>
    <row r="280" spans="1:17" ht="13.5">
      <c r="A280" t="s">
        <v>331</v>
      </c>
      <c r="B280" t="s">
        <v>2939</v>
      </c>
      <c r="C280" t="s">
        <v>568</v>
      </c>
      <c r="D280" t="s">
        <v>10</v>
      </c>
      <c r="E280" s="179">
        <v>2.5952830096200002E-2</v>
      </c>
      <c r="F280" s="179">
        <v>2.5960180965891196E-2</v>
      </c>
      <c r="G280" s="179">
        <v>2.5994163313690866E-2</v>
      </c>
      <c r="H280" s="179">
        <v>2.6021718793807762E-2</v>
      </c>
      <c r="I280" s="179">
        <v>0</v>
      </c>
      <c r="J280" s="174">
        <v>0.10392889316958982</v>
      </c>
      <c r="K280" s="179">
        <v>0</v>
      </c>
      <c r="L280" s="179">
        <v>0</v>
      </c>
      <c r="M280" s="179">
        <v>0</v>
      </c>
      <c r="N280" s="179">
        <v>0</v>
      </c>
      <c r="O280" s="179">
        <v>0</v>
      </c>
      <c r="P280" s="174">
        <v>0</v>
      </c>
      <c r="Q280" s="174">
        <v>0.10392889316958982</v>
      </c>
    </row>
    <row r="281" spans="1:17" ht="13.5">
      <c r="A281" t="s">
        <v>331</v>
      </c>
      <c r="B281" t="s">
        <v>2940</v>
      </c>
      <c r="C281" t="s">
        <v>569</v>
      </c>
      <c r="D281" t="s">
        <v>10</v>
      </c>
      <c r="E281" s="179">
        <v>0</v>
      </c>
      <c r="F281" s="179">
        <v>0</v>
      </c>
      <c r="G281" s="179">
        <v>0</v>
      </c>
      <c r="H281" s="179">
        <v>0</v>
      </c>
      <c r="I281" s="179">
        <v>0.26440859679825973</v>
      </c>
      <c r="J281" s="174">
        <v>0.26440859679825973</v>
      </c>
      <c r="K281" s="179">
        <v>0</v>
      </c>
      <c r="L281" s="179">
        <v>0</v>
      </c>
      <c r="M281" s="179">
        <v>0</v>
      </c>
      <c r="N281" s="179">
        <v>0</v>
      </c>
      <c r="O281" s="179">
        <v>0</v>
      </c>
      <c r="P281" s="174">
        <v>0</v>
      </c>
      <c r="Q281" s="174">
        <v>0.26440859679825973</v>
      </c>
    </row>
    <row r="282" spans="1:17" ht="13.5">
      <c r="A282" t="s">
        <v>331</v>
      </c>
      <c r="B282" t="s">
        <v>2942</v>
      </c>
      <c r="C282" t="s">
        <v>570</v>
      </c>
      <c r="D282" t="s">
        <v>10</v>
      </c>
      <c r="E282" s="179">
        <v>0</v>
      </c>
      <c r="F282" s="179">
        <v>0.19506315506597291</v>
      </c>
      <c r="G282" s="179">
        <v>1.7578646084247029</v>
      </c>
      <c r="H282" s="179">
        <v>0</v>
      </c>
      <c r="I282" s="179">
        <v>0</v>
      </c>
      <c r="J282" s="174">
        <v>1.9529277634906759</v>
      </c>
      <c r="K282" s="179">
        <v>0</v>
      </c>
      <c r="L282" s="179">
        <v>0</v>
      </c>
      <c r="M282" s="179">
        <v>3.137334202650803E-2</v>
      </c>
      <c r="N282" s="179">
        <v>6.2453591010663397E-2</v>
      </c>
      <c r="O282" s="179">
        <v>6.232428797446652E-2</v>
      </c>
      <c r="P282" s="174">
        <v>0.15615122101163795</v>
      </c>
      <c r="Q282" s="174">
        <v>2.1090789845023137</v>
      </c>
    </row>
    <row r="283" spans="1:17" ht="13.5">
      <c r="A283" t="s">
        <v>331</v>
      </c>
      <c r="B283" t="s">
        <v>2943</v>
      </c>
      <c r="C283" t="s">
        <v>571</v>
      </c>
      <c r="D283" t="s">
        <v>10</v>
      </c>
      <c r="E283" s="179">
        <v>2.5952830096200002E-2</v>
      </c>
      <c r="F283" s="179">
        <v>2.5960180965891196E-2</v>
      </c>
      <c r="G283" s="179">
        <v>2.5994163313690866E-2</v>
      </c>
      <c r="H283" s="179">
        <v>2.6021718793807762E-2</v>
      </c>
      <c r="I283" s="179">
        <v>0</v>
      </c>
      <c r="J283" s="174">
        <v>0.10392889316958982</v>
      </c>
      <c r="K283" s="179">
        <v>0</v>
      </c>
      <c r="L283" s="179">
        <v>0</v>
      </c>
      <c r="M283" s="179">
        <v>0</v>
      </c>
      <c r="N283" s="179">
        <v>0</v>
      </c>
      <c r="O283" s="179">
        <v>0</v>
      </c>
      <c r="P283" s="174">
        <v>0</v>
      </c>
      <c r="Q283" s="174">
        <v>0.10392889316958982</v>
      </c>
    </row>
    <row r="284" spans="1:17" ht="13.5">
      <c r="A284" t="s">
        <v>331</v>
      </c>
      <c r="B284" t="s">
        <v>2880</v>
      </c>
      <c r="C284" t="s">
        <v>572</v>
      </c>
      <c r="D284" t="s">
        <v>10</v>
      </c>
      <c r="E284" s="179">
        <v>0</v>
      </c>
      <c r="F284" s="179">
        <v>0.19470078160658999</v>
      </c>
      <c r="G284" s="179">
        <v>1.7545990580879012</v>
      </c>
      <c r="H284" s="179">
        <v>0</v>
      </c>
      <c r="I284" s="179">
        <v>0</v>
      </c>
      <c r="J284" s="174">
        <v>1.9492998396944912</v>
      </c>
      <c r="K284" s="179">
        <v>0</v>
      </c>
      <c r="L284" s="179">
        <v>0</v>
      </c>
      <c r="M284" s="179">
        <v>3.8838571467396388E-2</v>
      </c>
      <c r="N284" s="179">
        <v>7.7314062803553782E-2</v>
      </c>
      <c r="O284" s="179">
        <v>7.7154042446406362E-2</v>
      </c>
      <c r="P284" s="174">
        <v>0.19330667671735655</v>
      </c>
      <c r="Q284" s="174">
        <v>2.1426065164118477</v>
      </c>
    </row>
    <row r="285" spans="1:17" ht="13.5">
      <c r="A285" t="s">
        <v>331</v>
      </c>
      <c r="B285" t="s">
        <v>2899</v>
      </c>
      <c r="C285" t="s">
        <v>573</v>
      </c>
      <c r="D285" t="s">
        <v>10</v>
      </c>
      <c r="E285" s="179">
        <v>0</v>
      </c>
      <c r="F285" s="179">
        <v>0</v>
      </c>
      <c r="G285" s="179">
        <v>0</v>
      </c>
      <c r="H285" s="179">
        <v>0</v>
      </c>
      <c r="I285" s="179">
        <v>0.26066352167049461</v>
      </c>
      <c r="J285" s="174">
        <v>0.26066352167049461</v>
      </c>
      <c r="K285" s="179">
        <v>0</v>
      </c>
      <c r="L285" s="179">
        <v>0</v>
      </c>
      <c r="M285" s="179">
        <v>0</v>
      </c>
      <c r="N285" s="179">
        <v>0</v>
      </c>
      <c r="O285" s="179">
        <v>0</v>
      </c>
      <c r="P285" s="174">
        <v>0</v>
      </c>
      <c r="Q285" s="174">
        <v>0.26066352167049461</v>
      </c>
    </row>
    <row r="286" spans="1:17" ht="13.5">
      <c r="A286" t="s">
        <v>331</v>
      </c>
      <c r="B286" t="s">
        <v>2945</v>
      </c>
      <c r="C286" t="s">
        <v>574</v>
      </c>
      <c r="D286" t="s">
        <v>10</v>
      </c>
      <c r="E286" s="179">
        <v>0</v>
      </c>
      <c r="F286" s="179">
        <v>0</v>
      </c>
      <c r="G286" s="179">
        <v>0</v>
      </c>
      <c r="H286" s="179">
        <v>0</v>
      </c>
      <c r="I286" s="179">
        <v>0.18215238439007997</v>
      </c>
      <c r="J286" s="174">
        <v>0.18215238439007997</v>
      </c>
      <c r="K286" s="179">
        <v>0</v>
      </c>
      <c r="L286" s="179">
        <v>0</v>
      </c>
      <c r="M286" s="179">
        <v>0</v>
      </c>
      <c r="N286" s="179">
        <v>0</v>
      </c>
      <c r="O286" s="179">
        <v>0</v>
      </c>
      <c r="P286" s="174">
        <v>0</v>
      </c>
      <c r="Q286" s="174">
        <v>0.18215238439007997</v>
      </c>
    </row>
    <row r="287" spans="1:17" ht="13.5">
      <c r="A287" t="s">
        <v>331</v>
      </c>
      <c r="B287" t="s">
        <v>2859</v>
      </c>
      <c r="C287" t="s">
        <v>575</v>
      </c>
      <c r="D287" t="s">
        <v>10</v>
      </c>
      <c r="E287" s="179">
        <v>0</v>
      </c>
      <c r="F287" s="179">
        <v>0</v>
      </c>
      <c r="G287" s="179">
        <v>0.13881369471961247</v>
      </c>
      <c r="H287" s="179">
        <v>1.250649104526556</v>
      </c>
      <c r="I287" s="179">
        <v>0</v>
      </c>
      <c r="J287" s="174">
        <v>1.3894627992461683</v>
      </c>
      <c r="K287" s="179">
        <v>0</v>
      </c>
      <c r="L287" s="179">
        <v>0</v>
      </c>
      <c r="M287" s="179">
        <v>0</v>
      </c>
      <c r="N287" s="179">
        <v>1.6216518866480987E-2</v>
      </c>
      <c r="O287" s="179">
        <v>3.2366034449904699E-2</v>
      </c>
      <c r="P287" s="174">
        <v>4.8582553316385682E-2</v>
      </c>
      <c r="Q287" s="174">
        <v>1.4380453525625538</v>
      </c>
    </row>
    <row r="288" spans="1:17" ht="13.5">
      <c r="A288" t="s">
        <v>331</v>
      </c>
      <c r="B288" t="s">
        <v>2881</v>
      </c>
      <c r="C288" t="s">
        <v>576</v>
      </c>
      <c r="D288" t="s">
        <v>10</v>
      </c>
      <c r="E288" s="179">
        <v>0</v>
      </c>
      <c r="F288" s="179">
        <v>0</v>
      </c>
      <c r="G288" s="179">
        <v>0.47766563578171145</v>
      </c>
      <c r="H288" s="179">
        <v>4.3035531287272377</v>
      </c>
      <c r="I288" s="179">
        <v>0</v>
      </c>
      <c r="J288" s="174">
        <v>4.7812187645089486</v>
      </c>
      <c r="K288" s="179">
        <v>0</v>
      </c>
      <c r="L288" s="179">
        <v>0</v>
      </c>
      <c r="M288" s="179">
        <v>0</v>
      </c>
      <c r="N288" s="179">
        <v>6.039823567729314E-2</v>
      </c>
      <c r="O288" s="179">
        <v>0.12054602240827418</v>
      </c>
      <c r="P288" s="174">
        <v>0.18094425808556733</v>
      </c>
      <c r="Q288" s="174">
        <v>4.9621630225945168</v>
      </c>
    </row>
    <row r="289" spans="1:17" ht="13.5">
      <c r="A289" t="s">
        <v>331</v>
      </c>
      <c r="B289" t="s">
        <v>2975</v>
      </c>
      <c r="C289" t="s">
        <v>577</v>
      </c>
      <c r="D289" t="s">
        <v>10</v>
      </c>
      <c r="E289" s="179">
        <v>2.5952830096200002E-2</v>
      </c>
      <c r="F289" s="179">
        <v>2.5960180965891196E-2</v>
      </c>
      <c r="G289" s="179">
        <v>2.5994163313690866E-2</v>
      </c>
      <c r="H289" s="179">
        <v>2.6021718793807762E-2</v>
      </c>
      <c r="I289" s="179">
        <v>0</v>
      </c>
      <c r="J289" s="174">
        <v>0.10392889316958982</v>
      </c>
      <c r="K289" s="179">
        <v>0</v>
      </c>
      <c r="L289" s="179">
        <v>0</v>
      </c>
      <c r="M289" s="179">
        <v>0</v>
      </c>
      <c r="N289" s="179">
        <v>0</v>
      </c>
      <c r="O289" s="179">
        <v>0</v>
      </c>
      <c r="P289" s="174">
        <v>0</v>
      </c>
      <c r="Q289" s="174">
        <v>0.10392889316958982</v>
      </c>
    </row>
    <row r="290" spans="1:17" ht="13.5">
      <c r="A290" t="s">
        <v>331</v>
      </c>
      <c r="B290" t="s">
        <v>2978</v>
      </c>
      <c r="C290" t="s">
        <v>578</v>
      </c>
      <c r="D290" t="s">
        <v>10</v>
      </c>
      <c r="E290" s="179">
        <v>0</v>
      </c>
      <c r="F290" s="179">
        <v>0</v>
      </c>
      <c r="G290" s="179">
        <v>0</v>
      </c>
      <c r="H290" s="179">
        <v>0</v>
      </c>
      <c r="I290" s="179">
        <v>0.18200510443451992</v>
      </c>
      <c r="J290" s="174">
        <v>0.18200510443451992</v>
      </c>
      <c r="K290" s="179">
        <v>0</v>
      </c>
      <c r="L290" s="179">
        <v>0</v>
      </c>
      <c r="M290" s="179">
        <v>0</v>
      </c>
      <c r="N290" s="179">
        <v>0</v>
      </c>
      <c r="O290" s="179">
        <v>0</v>
      </c>
      <c r="P290" s="174">
        <v>0</v>
      </c>
      <c r="Q290" s="174">
        <v>0.18200510443451992</v>
      </c>
    </row>
    <row r="291" spans="1:17" ht="13.5">
      <c r="A291" t="s">
        <v>331</v>
      </c>
      <c r="B291" t="s">
        <v>2946</v>
      </c>
      <c r="C291" t="s">
        <v>579</v>
      </c>
      <c r="D291" t="s">
        <v>10</v>
      </c>
      <c r="E291" s="179">
        <v>0</v>
      </c>
      <c r="F291" s="179">
        <v>0</v>
      </c>
      <c r="G291" s="179">
        <v>0</v>
      </c>
      <c r="H291" s="179">
        <v>0</v>
      </c>
      <c r="I291" s="179">
        <v>0.26093234261628218</v>
      </c>
      <c r="J291" s="174">
        <v>0.26093234261628218</v>
      </c>
      <c r="K291" s="179">
        <v>0</v>
      </c>
      <c r="L291" s="179">
        <v>0</v>
      </c>
      <c r="M291" s="179">
        <v>0</v>
      </c>
      <c r="N291" s="179">
        <v>0</v>
      </c>
      <c r="O291" s="179">
        <v>0</v>
      </c>
      <c r="P291" s="174">
        <v>0</v>
      </c>
      <c r="Q291" s="174">
        <v>0.26093234261628218</v>
      </c>
    </row>
    <row r="292" spans="1:17" ht="13.5">
      <c r="A292" t="s">
        <v>331</v>
      </c>
      <c r="B292" t="s">
        <v>2891</v>
      </c>
      <c r="C292" t="s">
        <v>580</v>
      </c>
      <c r="D292" t="s">
        <v>10</v>
      </c>
      <c r="E292" s="179">
        <v>0</v>
      </c>
      <c r="F292" s="179">
        <v>0</v>
      </c>
      <c r="G292" s="179">
        <v>0.32720400994732785</v>
      </c>
      <c r="H292" s="179">
        <v>2.9479616777187312</v>
      </c>
      <c r="I292" s="179">
        <v>0</v>
      </c>
      <c r="J292" s="174">
        <v>3.2751656876660591</v>
      </c>
      <c r="K292" s="179">
        <v>0</v>
      </c>
      <c r="L292" s="179">
        <v>0</v>
      </c>
      <c r="M292" s="179">
        <v>0</v>
      </c>
      <c r="N292" s="179">
        <v>3.4263232980864422E-2</v>
      </c>
      <c r="O292" s="179">
        <v>6.5028215459477401E-2</v>
      </c>
      <c r="P292" s="174">
        <v>9.9291448440341809E-2</v>
      </c>
      <c r="Q292" s="174">
        <v>3.3744571361064009</v>
      </c>
    </row>
    <row r="293" spans="1:17" ht="13.5">
      <c r="A293" t="s">
        <v>331</v>
      </c>
      <c r="B293" t="s">
        <v>2882</v>
      </c>
      <c r="C293" t="s">
        <v>581</v>
      </c>
      <c r="D293" t="s">
        <v>10</v>
      </c>
      <c r="E293" s="179">
        <v>0</v>
      </c>
      <c r="F293" s="179">
        <v>0</v>
      </c>
      <c r="G293" s="179">
        <v>0</v>
      </c>
      <c r="H293" s="179">
        <v>0.18074824401312481</v>
      </c>
      <c r="I293" s="179">
        <v>1.6280906574159197</v>
      </c>
      <c r="J293" s="174">
        <v>1.8088389014290447</v>
      </c>
      <c r="K293" s="179">
        <v>0</v>
      </c>
      <c r="L293" s="179">
        <v>0</v>
      </c>
      <c r="M293" s="179">
        <v>0</v>
      </c>
      <c r="N293" s="179">
        <v>0</v>
      </c>
      <c r="O293" s="179">
        <v>1.7869383386558423E-2</v>
      </c>
      <c r="P293" s="174">
        <v>1.7869383386558423E-2</v>
      </c>
      <c r="Q293" s="174">
        <v>1.8267082848156031</v>
      </c>
    </row>
    <row r="294" spans="1:17" ht="13.5">
      <c r="A294" t="s">
        <v>331</v>
      </c>
      <c r="B294" t="s">
        <v>2986</v>
      </c>
      <c r="C294" t="s">
        <v>582</v>
      </c>
      <c r="D294" t="s">
        <v>10</v>
      </c>
      <c r="E294" s="179">
        <v>0</v>
      </c>
      <c r="F294" s="179">
        <v>0</v>
      </c>
      <c r="G294" s="179">
        <v>0.21083517071968472</v>
      </c>
      <c r="H294" s="179">
        <v>1.8995301016368522</v>
      </c>
      <c r="I294" s="179">
        <v>0</v>
      </c>
      <c r="J294" s="174">
        <v>2.1103652723565371</v>
      </c>
      <c r="K294" s="179">
        <v>0</v>
      </c>
      <c r="L294" s="179">
        <v>0</v>
      </c>
      <c r="M294" s="179">
        <v>0</v>
      </c>
      <c r="N294" s="179">
        <v>5.7152812816496999E-2</v>
      </c>
      <c r="O294" s="179">
        <v>0.11406902611907126</v>
      </c>
      <c r="P294" s="174">
        <v>0.17122183893556825</v>
      </c>
      <c r="Q294" s="174">
        <v>2.2815871112921049</v>
      </c>
    </row>
    <row r="295" spans="1:17" ht="13.5">
      <c r="A295" t="s">
        <v>331</v>
      </c>
      <c r="B295" t="s">
        <v>2883</v>
      </c>
      <c r="C295" t="s">
        <v>583</v>
      </c>
      <c r="D295" t="s">
        <v>10</v>
      </c>
      <c r="E295" s="179">
        <v>0</v>
      </c>
      <c r="F295" s="179">
        <v>0</v>
      </c>
      <c r="G295" s="179">
        <v>0.37612816190527648</v>
      </c>
      <c r="H295" s="179">
        <v>3.3887452698143137</v>
      </c>
      <c r="I295" s="179">
        <v>0</v>
      </c>
      <c r="J295" s="174">
        <v>3.7648734317195904</v>
      </c>
      <c r="K295" s="179">
        <v>0</v>
      </c>
      <c r="L295" s="179">
        <v>0</v>
      </c>
      <c r="M295" s="179">
        <v>0</v>
      </c>
      <c r="N295" s="179">
        <v>5.5254183617976377E-2</v>
      </c>
      <c r="O295" s="179">
        <v>0.11027954338925797</v>
      </c>
      <c r="P295" s="174">
        <v>0.16553372700723434</v>
      </c>
      <c r="Q295" s="174">
        <v>3.9304071587268243</v>
      </c>
    </row>
    <row r="296" spans="1:17" ht="13.5">
      <c r="A296" t="s">
        <v>331</v>
      </c>
      <c r="B296" t="s">
        <v>2996</v>
      </c>
      <c r="C296" t="s">
        <v>584</v>
      </c>
      <c r="D296" t="s">
        <v>10</v>
      </c>
      <c r="E296" s="179">
        <v>0</v>
      </c>
      <c r="F296" s="179">
        <v>0</v>
      </c>
      <c r="G296" s="179">
        <v>0.20322970903389964</v>
      </c>
      <c r="H296" s="179">
        <v>1.8310090413190561</v>
      </c>
      <c r="I296" s="179">
        <v>0</v>
      </c>
      <c r="J296" s="174">
        <v>2.0342387503529555</v>
      </c>
      <c r="K296" s="179">
        <v>0</v>
      </c>
      <c r="L296" s="179">
        <v>0</v>
      </c>
      <c r="M296" s="179">
        <v>0</v>
      </c>
      <c r="N296" s="179">
        <v>3.1369608676413988E-2</v>
      </c>
      <c r="O296" s="179">
        <v>6.2608882619268252E-2</v>
      </c>
      <c r="P296" s="174">
        <v>9.3978491295682226E-2</v>
      </c>
      <c r="Q296" s="174">
        <v>2.1282172416486378</v>
      </c>
    </row>
    <row r="297" spans="1:17" ht="13.5">
      <c r="A297" t="s">
        <v>331</v>
      </c>
      <c r="B297" t="s">
        <v>2988</v>
      </c>
      <c r="C297" t="s">
        <v>585</v>
      </c>
      <c r="D297" t="s">
        <v>10</v>
      </c>
      <c r="E297" s="179">
        <v>0</v>
      </c>
      <c r="F297" s="179">
        <v>0</v>
      </c>
      <c r="G297" s="179">
        <v>0.28460970636430771</v>
      </c>
      <c r="H297" s="179">
        <v>2.5642062870852418</v>
      </c>
      <c r="I297" s="179">
        <v>0</v>
      </c>
      <c r="J297" s="174">
        <v>2.8488159934495498</v>
      </c>
      <c r="K297" s="179">
        <v>0</v>
      </c>
      <c r="L297" s="179">
        <v>0</v>
      </c>
      <c r="M297" s="179">
        <v>0</v>
      </c>
      <c r="N297" s="179">
        <v>4.1292878753593658E-2</v>
      </c>
      <c r="O297" s="179">
        <v>8.241466385410047E-2</v>
      </c>
      <c r="P297" s="174">
        <v>0.12370754260769412</v>
      </c>
      <c r="Q297" s="174">
        <v>2.9725235360572437</v>
      </c>
    </row>
    <row r="298" spans="1:17" ht="13.5">
      <c r="A298" t="s">
        <v>331</v>
      </c>
      <c r="B298" t="s">
        <v>2884</v>
      </c>
      <c r="C298" t="s">
        <v>586</v>
      </c>
      <c r="D298" t="s">
        <v>10</v>
      </c>
      <c r="E298" s="179">
        <v>0</v>
      </c>
      <c r="F298" s="179">
        <v>0</v>
      </c>
      <c r="G298" s="179">
        <v>0.26784925322274189</v>
      </c>
      <c r="H298" s="179">
        <v>2.4132008156991951</v>
      </c>
      <c r="I298" s="179">
        <v>0</v>
      </c>
      <c r="J298" s="174">
        <v>2.681050068921937</v>
      </c>
      <c r="K298" s="179">
        <v>0</v>
      </c>
      <c r="L298" s="179">
        <v>0</v>
      </c>
      <c r="M298" s="179">
        <v>0</v>
      </c>
      <c r="N298" s="179">
        <v>4.7351798509298541E-2</v>
      </c>
      <c r="O298" s="179">
        <v>9.4507514531443335E-2</v>
      </c>
      <c r="P298" s="174">
        <v>0.14185931304074187</v>
      </c>
      <c r="Q298" s="174">
        <v>2.8229093819626785</v>
      </c>
    </row>
    <row r="299" spans="1:17" ht="13.5">
      <c r="A299" t="s">
        <v>331</v>
      </c>
      <c r="B299" t="s">
        <v>2997</v>
      </c>
      <c r="C299" t="s">
        <v>587</v>
      </c>
      <c r="D299" t="s">
        <v>10</v>
      </c>
      <c r="E299" s="179">
        <v>0</v>
      </c>
      <c r="F299" s="179">
        <v>0.1986520443974451</v>
      </c>
      <c r="G299" s="179">
        <v>1.7902069545991541</v>
      </c>
      <c r="H299" s="179">
        <v>0</v>
      </c>
      <c r="I299" s="179">
        <v>0</v>
      </c>
      <c r="J299" s="174">
        <v>1.9888589989965992</v>
      </c>
      <c r="K299" s="179">
        <v>0</v>
      </c>
      <c r="L299" s="179">
        <v>0</v>
      </c>
      <c r="M299" s="179">
        <v>2.7815853911418401E-2</v>
      </c>
      <c r="N299" s="179">
        <v>5.5372141150247335E-2</v>
      </c>
      <c r="O299" s="179">
        <v>5.5257336784840259E-2</v>
      </c>
      <c r="P299" s="174">
        <v>0.13844533184650601</v>
      </c>
      <c r="Q299" s="174">
        <v>2.127304330843105</v>
      </c>
    </row>
    <row r="300" spans="1:17" ht="13.5">
      <c r="A300" t="s">
        <v>331</v>
      </c>
      <c r="B300" t="s">
        <v>2900</v>
      </c>
      <c r="C300" t="s">
        <v>588</v>
      </c>
      <c r="D300" t="s">
        <v>10</v>
      </c>
      <c r="E300" s="179">
        <v>0</v>
      </c>
      <c r="F300" s="179">
        <v>0</v>
      </c>
      <c r="G300" s="179">
        <v>0.15059942866500856</v>
      </c>
      <c r="H300" s="179">
        <v>1.3568339420203199</v>
      </c>
      <c r="I300" s="179">
        <v>0</v>
      </c>
      <c r="J300" s="174">
        <v>1.5074333706853285</v>
      </c>
      <c r="K300" s="179">
        <v>0</v>
      </c>
      <c r="L300" s="179">
        <v>0</v>
      </c>
      <c r="M300" s="179">
        <v>0</v>
      </c>
      <c r="N300" s="179">
        <v>1.7553205100778478E-2</v>
      </c>
      <c r="O300" s="179">
        <v>3.503366386989E-2</v>
      </c>
      <c r="P300" s="174">
        <v>5.2586868970668478E-2</v>
      </c>
      <c r="Q300" s="174">
        <v>1.560020239655997</v>
      </c>
    </row>
    <row r="301" spans="1:17" ht="13.5">
      <c r="A301" t="s">
        <v>331</v>
      </c>
      <c r="B301" t="s">
        <v>2985</v>
      </c>
      <c r="C301" t="s">
        <v>589</v>
      </c>
      <c r="D301" t="s">
        <v>10</v>
      </c>
      <c r="E301" s="179">
        <v>0</v>
      </c>
      <c r="F301" s="179">
        <v>0.38395971565454162</v>
      </c>
      <c r="G301" s="179">
        <v>3.4601573333530107</v>
      </c>
      <c r="H301" s="179">
        <v>0</v>
      </c>
      <c r="I301" s="179">
        <v>0</v>
      </c>
      <c r="J301" s="174">
        <v>3.844117049007552</v>
      </c>
      <c r="K301" s="179">
        <v>0</v>
      </c>
      <c r="L301" s="179">
        <v>0</v>
      </c>
      <c r="M301" s="179">
        <v>4.8448024720284782E-2</v>
      </c>
      <c r="N301" s="179">
        <v>9.6443548044181315E-2</v>
      </c>
      <c r="O301" s="179">
        <v>9.6243855482984919E-2</v>
      </c>
      <c r="P301" s="174">
        <v>0.24113542824745102</v>
      </c>
      <c r="Q301" s="174">
        <v>4.0852524772550032</v>
      </c>
    </row>
    <row r="302" spans="1:17" ht="13.5">
      <c r="A302" t="s">
        <v>331</v>
      </c>
      <c r="B302" t="s">
        <v>2998</v>
      </c>
      <c r="C302" t="s">
        <v>590</v>
      </c>
      <c r="D302" t="s">
        <v>10</v>
      </c>
      <c r="E302" s="179">
        <v>0</v>
      </c>
      <c r="F302" s="179">
        <v>0</v>
      </c>
      <c r="G302" s="179">
        <v>0</v>
      </c>
      <c r="H302" s="179">
        <v>0</v>
      </c>
      <c r="I302" s="179">
        <v>0.26104060586339833</v>
      </c>
      <c r="J302" s="174">
        <v>0.26104060586339833</v>
      </c>
      <c r="K302" s="179">
        <v>0</v>
      </c>
      <c r="L302" s="179">
        <v>0</v>
      </c>
      <c r="M302" s="179">
        <v>0</v>
      </c>
      <c r="N302" s="179">
        <v>0</v>
      </c>
      <c r="O302" s="179">
        <v>0</v>
      </c>
      <c r="P302" s="174">
        <v>0</v>
      </c>
      <c r="Q302" s="174">
        <v>0.26104060586339833</v>
      </c>
    </row>
    <row r="303" spans="1:17" ht="13.5">
      <c r="A303" t="s">
        <v>331</v>
      </c>
      <c r="B303" t="s">
        <v>2860</v>
      </c>
      <c r="C303" t="s">
        <v>591</v>
      </c>
      <c r="D303" t="s">
        <v>10</v>
      </c>
      <c r="E303" s="179">
        <v>0</v>
      </c>
      <c r="F303" s="179">
        <v>0</v>
      </c>
      <c r="G303" s="179">
        <v>0</v>
      </c>
      <c r="H303" s="179">
        <v>0.14700150341737717</v>
      </c>
      <c r="I303" s="179">
        <v>1.3241170491173804</v>
      </c>
      <c r="J303" s="174">
        <v>1.4711185525347577</v>
      </c>
      <c r="K303" s="179">
        <v>0</v>
      </c>
      <c r="L303" s="179">
        <v>0</v>
      </c>
      <c r="M303" s="179">
        <v>0</v>
      </c>
      <c r="N303" s="179">
        <v>0</v>
      </c>
      <c r="O303" s="179">
        <v>1.5685329185115504E-2</v>
      </c>
      <c r="P303" s="174">
        <v>1.5685329185115504E-2</v>
      </c>
      <c r="Q303" s="174">
        <v>1.486803881719873</v>
      </c>
    </row>
    <row r="304" spans="1:17" ht="13.5">
      <c r="A304" t="s">
        <v>331</v>
      </c>
      <c r="B304" t="s">
        <v>2885</v>
      </c>
      <c r="C304" t="s">
        <v>592</v>
      </c>
      <c r="D304" t="s">
        <v>10</v>
      </c>
      <c r="E304" s="179">
        <v>0</v>
      </c>
      <c r="F304" s="179">
        <v>0</v>
      </c>
      <c r="G304" s="179">
        <v>0</v>
      </c>
      <c r="H304" s="179">
        <v>0.18070757968125037</v>
      </c>
      <c r="I304" s="179">
        <v>1.6277246426482654</v>
      </c>
      <c r="J304" s="174">
        <v>1.8084322223295157</v>
      </c>
      <c r="K304" s="179">
        <v>0</v>
      </c>
      <c r="L304" s="179">
        <v>0</v>
      </c>
      <c r="M304" s="179">
        <v>0</v>
      </c>
      <c r="N304" s="179">
        <v>0</v>
      </c>
      <c r="O304" s="179">
        <v>1.7865755435785158E-2</v>
      </c>
      <c r="P304" s="174">
        <v>1.7865755435785158E-2</v>
      </c>
      <c r="Q304" s="174">
        <v>1.8262979777653008</v>
      </c>
    </row>
    <row r="305" spans="1:17" ht="13.5">
      <c r="A305" t="s">
        <v>331</v>
      </c>
      <c r="B305" t="s">
        <v>2901</v>
      </c>
      <c r="C305" t="s">
        <v>593</v>
      </c>
      <c r="D305" t="s">
        <v>10</v>
      </c>
      <c r="E305" s="179">
        <v>0</v>
      </c>
      <c r="F305" s="179">
        <v>0.32356183334236233</v>
      </c>
      <c r="G305" s="179">
        <v>2.9158655995424887</v>
      </c>
      <c r="H305" s="179">
        <v>0</v>
      </c>
      <c r="I305" s="179">
        <v>0</v>
      </c>
      <c r="J305" s="174">
        <v>3.2394274328848511</v>
      </c>
      <c r="K305" s="179">
        <v>0</v>
      </c>
      <c r="L305" s="179">
        <v>0</v>
      </c>
      <c r="M305" s="179">
        <v>3.4471509515946568E-2</v>
      </c>
      <c r="N305" s="179">
        <v>6.8620820725787415E-2</v>
      </c>
      <c r="O305" s="179">
        <v>6.8478869855819594E-2</v>
      </c>
      <c r="P305" s="174">
        <v>0.17157120009755358</v>
      </c>
      <c r="Q305" s="174">
        <v>3.4109986329824045</v>
      </c>
    </row>
    <row r="306" spans="1:17" ht="13.5">
      <c r="A306" t="s">
        <v>331</v>
      </c>
      <c r="B306" t="s">
        <v>2886</v>
      </c>
      <c r="C306" t="s">
        <v>594</v>
      </c>
      <c r="D306" t="s">
        <v>10</v>
      </c>
      <c r="E306" s="179">
        <v>0</v>
      </c>
      <c r="F306" s="179">
        <v>0</v>
      </c>
      <c r="G306" s="179">
        <v>0</v>
      </c>
      <c r="H306" s="179">
        <v>0</v>
      </c>
      <c r="I306" s="179">
        <v>0.26012637154718288</v>
      </c>
      <c r="J306" s="174">
        <v>0.26012637154718288</v>
      </c>
      <c r="K306" s="179">
        <v>0</v>
      </c>
      <c r="L306" s="179">
        <v>0</v>
      </c>
      <c r="M306" s="179">
        <v>0</v>
      </c>
      <c r="N306" s="179">
        <v>0</v>
      </c>
      <c r="O306" s="179">
        <v>0</v>
      </c>
      <c r="P306" s="174">
        <v>0</v>
      </c>
      <c r="Q306" s="174">
        <v>0.26012637154718288</v>
      </c>
    </row>
    <row r="307" spans="1:17" ht="13.5">
      <c r="A307" t="s">
        <v>331</v>
      </c>
      <c r="B307" t="s">
        <v>2960</v>
      </c>
      <c r="C307" t="s">
        <v>595</v>
      </c>
      <c r="D307" t="s">
        <v>10</v>
      </c>
      <c r="E307" s="179">
        <v>0</v>
      </c>
      <c r="F307" s="179">
        <v>0</v>
      </c>
      <c r="G307" s="179">
        <v>0.30984973583451159</v>
      </c>
      <c r="H307" s="179">
        <v>2.791607941058138</v>
      </c>
      <c r="I307" s="179">
        <v>0</v>
      </c>
      <c r="J307" s="174">
        <v>3.1014576768926494</v>
      </c>
      <c r="K307" s="179">
        <v>0</v>
      </c>
      <c r="L307" s="179">
        <v>0</v>
      </c>
      <c r="M307" s="179">
        <v>0</v>
      </c>
      <c r="N307" s="179">
        <v>3.9226608899574883E-2</v>
      </c>
      <c r="O307" s="179">
        <v>7.8290342608802049E-2</v>
      </c>
      <c r="P307" s="174">
        <v>0.11751695150837693</v>
      </c>
      <c r="Q307" s="174">
        <v>3.2189746284010265</v>
      </c>
    </row>
    <row r="308" spans="1:17" ht="13.5">
      <c r="A308" t="s">
        <v>331</v>
      </c>
      <c r="B308" t="s">
        <v>2999</v>
      </c>
      <c r="C308" t="s">
        <v>596</v>
      </c>
      <c r="D308" t="s">
        <v>10</v>
      </c>
      <c r="E308" s="179">
        <v>0</v>
      </c>
      <c r="F308" s="179">
        <v>0</v>
      </c>
      <c r="G308" s="179">
        <v>0.13178069224130562</v>
      </c>
      <c r="H308" s="179">
        <v>1.1872846718980581</v>
      </c>
      <c r="I308" s="179">
        <v>0</v>
      </c>
      <c r="J308" s="174">
        <v>1.3190653641393637</v>
      </c>
      <c r="K308" s="179">
        <v>0</v>
      </c>
      <c r="L308" s="179">
        <v>0</v>
      </c>
      <c r="M308" s="179">
        <v>0</v>
      </c>
      <c r="N308" s="179">
        <v>2.2932806217495893E-2</v>
      </c>
      <c r="O308" s="179">
        <v>4.5770718723731625E-2</v>
      </c>
      <c r="P308" s="174">
        <v>6.8703524941227528E-2</v>
      </c>
      <c r="Q308" s="174">
        <v>1.3877688890805913</v>
      </c>
    </row>
    <row r="309" spans="1:17" ht="13.5">
      <c r="A309" t="s">
        <v>331</v>
      </c>
      <c r="B309" t="s">
        <v>2976</v>
      </c>
      <c r="C309" t="s">
        <v>597</v>
      </c>
      <c r="D309" t="s">
        <v>10</v>
      </c>
      <c r="E309" s="179">
        <v>0</v>
      </c>
      <c r="F309" s="179">
        <v>0</v>
      </c>
      <c r="G309" s="179">
        <v>0</v>
      </c>
      <c r="H309" s="179">
        <v>0.69755730038544717</v>
      </c>
      <c r="I309" s="179">
        <v>0</v>
      </c>
      <c r="J309" s="174">
        <v>0.69755730038544717</v>
      </c>
      <c r="K309" s="179">
        <v>0</v>
      </c>
      <c r="L309" s="179">
        <v>0</v>
      </c>
      <c r="M309" s="179">
        <v>0</v>
      </c>
      <c r="N309" s="179">
        <v>1.3467213993271134E-2</v>
      </c>
      <c r="O309" s="179">
        <v>2.6878726430083863E-2</v>
      </c>
      <c r="P309" s="174">
        <v>4.0345940423354994E-2</v>
      </c>
      <c r="Q309" s="174">
        <v>0.73790324080880221</v>
      </c>
    </row>
    <row r="310" spans="1:17" ht="13.5">
      <c r="A310" t="s">
        <v>331</v>
      </c>
      <c r="B310" t="s">
        <v>2887</v>
      </c>
      <c r="C310" t="s">
        <v>598</v>
      </c>
      <c r="D310" t="s">
        <v>10</v>
      </c>
      <c r="E310" s="179">
        <v>0</v>
      </c>
      <c r="F310" s="179">
        <v>0</v>
      </c>
      <c r="G310" s="179">
        <v>0</v>
      </c>
      <c r="H310" s="179">
        <v>0.57376013356039257</v>
      </c>
      <c r="I310" s="179">
        <v>0</v>
      </c>
      <c r="J310" s="174">
        <v>0.57376013356039257</v>
      </c>
      <c r="K310" s="179">
        <v>0</v>
      </c>
      <c r="L310" s="179">
        <v>0</v>
      </c>
      <c r="M310" s="179">
        <v>0</v>
      </c>
      <c r="N310" s="179">
        <v>1.0964635472468277E-2</v>
      </c>
      <c r="O310" s="179">
        <v>1.8527777583410326E-2</v>
      </c>
      <c r="P310" s="174">
        <v>2.9492413055878602E-2</v>
      </c>
      <c r="Q310" s="174">
        <v>0.60325254661627115</v>
      </c>
    </row>
    <row r="311" spans="1:17" ht="13.5">
      <c r="A311" t="s">
        <v>331</v>
      </c>
      <c r="B311" t="s">
        <v>2892</v>
      </c>
      <c r="C311" t="s">
        <v>599</v>
      </c>
      <c r="D311" t="s">
        <v>10</v>
      </c>
      <c r="E311" s="179">
        <v>0</v>
      </c>
      <c r="F311" s="179">
        <v>0</v>
      </c>
      <c r="G311" s="179">
        <v>0</v>
      </c>
      <c r="H311" s="179">
        <v>0.14291054775146647</v>
      </c>
      <c r="I311" s="179">
        <v>1.2872677489831399</v>
      </c>
      <c r="J311" s="174">
        <v>1.4301782967346064</v>
      </c>
      <c r="K311" s="179">
        <v>0</v>
      </c>
      <c r="L311" s="179">
        <v>0</v>
      </c>
      <c r="M311" s="179">
        <v>0</v>
      </c>
      <c r="N311" s="179">
        <v>0</v>
      </c>
      <c r="O311" s="179">
        <v>1.5211310972446414E-2</v>
      </c>
      <c r="P311" s="174">
        <v>1.5211310972446414E-2</v>
      </c>
      <c r="Q311" s="174">
        <v>1.4453896077070529</v>
      </c>
    </row>
    <row r="312" spans="1:17" ht="13.5">
      <c r="A312" t="s">
        <v>331</v>
      </c>
      <c r="B312" t="s">
        <v>3000</v>
      </c>
      <c r="C312" t="s">
        <v>600</v>
      </c>
      <c r="D312" t="s">
        <v>10</v>
      </c>
      <c r="E312" s="179">
        <v>0</v>
      </c>
      <c r="F312" s="179">
        <v>0</v>
      </c>
      <c r="G312" s="179">
        <v>0.15201951620583792</v>
      </c>
      <c r="H312" s="179">
        <v>1.3696275996408789</v>
      </c>
      <c r="I312" s="179">
        <v>0</v>
      </c>
      <c r="J312" s="174">
        <v>1.5216471158467166</v>
      </c>
      <c r="K312" s="179">
        <v>0</v>
      </c>
      <c r="L312" s="179">
        <v>0</v>
      </c>
      <c r="M312" s="179">
        <v>0</v>
      </c>
      <c r="N312" s="179">
        <v>2.1064649459685256E-2</v>
      </c>
      <c r="O312" s="179">
        <v>4.2041909063244065E-2</v>
      </c>
      <c r="P312" s="174">
        <v>6.3106558522929318E-2</v>
      </c>
      <c r="Q312" s="174">
        <v>1.584753674369646</v>
      </c>
    </row>
    <row r="313" spans="1:17" ht="13.5">
      <c r="A313" t="s">
        <v>331</v>
      </c>
      <c r="B313" t="s">
        <v>2888</v>
      </c>
      <c r="C313" t="s">
        <v>601</v>
      </c>
      <c r="D313" t="s">
        <v>10</v>
      </c>
      <c r="E313" s="179">
        <v>0</v>
      </c>
      <c r="F313" s="179">
        <v>0</v>
      </c>
      <c r="G313" s="179">
        <v>0.37009327858657587</v>
      </c>
      <c r="H313" s="179">
        <v>3.3343749089793073</v>
      </c>
      <c r="I313" s="179">
        <v>0</v>
      </c>
      <c r="J313" s="174">
        <v>3.7044681875658831</v>
      </c>
      <c r="K313" s="179">
        <v>0</v>
      </c>
      <c r="L313" s="179">
        <v>0</v>
      </c>
      <c r="M313" s="179">
        <v>0</v>
      </c>
      <c r="N313" s="179">
        <v>5.3822973693247421E-2</v>
      </c>
      <c r="O313" s="179">
        <v>0.10742329764364897</v>
      </c>
      <c r="P313" s="174">
        <v>0.16124627133689637</v>
      </c>
      <c r="Q313" s="174">
        <v>3.8657144589027794</v>
      </c>
    </row>
    <row r="314" spans="1:17" ht="13.5">
      <c r="A314" t="s">
        <v>331</v>
      </c>
      <c r="B314" t="s">
        <v>2868</v>
      </c>
      <c r="C314" t="s">
        <v>602</v>
      </c>
      <c r="D314" t="s">
        <v>10</v>
      </c>
      <c r="E314" s="179">
        <v>0</v>
      </c>
      <c r="F314" s="179">
        <v>0</v>
      </c>
      <c r="G314" s="179">
        <v>0.2560997422237335</v>
      </c>
      <c r="H314" s="179">
        <v>2.8200868159480379</v>
      </c>
      <c r="I314" s="179">
        <v>2.0526821883542987</v>
      </c>
      <c r="J314" s="174">
        <v>5.1288687465260701</v>
      </c>
      <c r="K314" s="179">
        <v>0</v>
      </c>
      <c r="L314" s="179">
        <v>0</v>
      </c>
      <c r="M314" s="179">
        <v>0</v>
      </c>
      <c r="N314" s="179">
        <v>0</v>
      </c>
      <c r="O314" s="179">
        <v>5.1737732766513132E-2</v>
      </c>
      <c r="P314" s="174">
        <v>5.1737732766513132E-2</v>
      </c>
      <c r="Q314" s="174">
        <v>5.1806064792925834</v>
      </c>
    </row>
    <row r="315" spans="1:17" ht="13.5">
      <c r="A315" t="s">
        <v>331</v>
      </c>
      <c r="B315" t="s">
        <v>3001</v>
      </c>
      <c r="C315" t="s">
        <v>603</v>
      </c>
      <c r="D315" t="s">
        <v>10</v>
      </c>
      <c r="E315" s="179">
        <v>0</v>
      </c>
      <c r="F315" s="179">
        <v>0</v>
      </c>
      <c r="G315" s="179">
        <v>0</v>
      </c>
      <c r="H315" s="179">
        <v>0.36317486538891486</v>
      </c>
      <c r="I315" s="179">
        <v>0</v>
      </c>
      <c r="J315" s="174">
        <v>0.36317486538891486</v>
      </c>
      <c r="K315" s="179">
        <v>0</v>
      </c>
      <c r="L315" s="179">
        <v>0</v>
      </c>
      <c r="M315" s="179">
        <v>0</v>
      </c>
      <c r="N315" s="179">
        <v>3.9818723990956199E-2</v>
      </c>
      <c r="O315" s="179">
        <v>7.9472423612924753E-2</v>
      </c>
      <c r="P315" s="174">
        <v>0.11929114760388096</v>
      </c>
      <c r="Q315" s="174">
        <v>0.48246601299279579</v>
      </c>
    </row>
    <row r="316" spans="1:17" ht="13.5">
      <c r="A316" t="s">
        <v>477</v>
      </c>
      <c r="B316" t="s">
        <v>3002</v>
      </c>
      <c r="C316" t="s">
        <v>478</v>
      </c>
      <c r="D316" t="s">
        <v>10</v>
      </c>
      <c r="E316" s="179">
        <v>0</v>
      </c>
      <c r="F316" s="179">
        <v>0</v>
      </c>
      <c r="G316" s="179">
        <v>0.30884296188656218</v>
      </c>
      <c r="H316" s="179">
        <v>3.4008776182241953</v>
      </c>
      <c r="I316" s="179">
        <v>2.4754277047397548</v>
      </c>
      <c r="J316" s="174">
        <v>6.1851482848505128</v>
      </c>
      <c r="K316" s="179">
        <v>0</v>
      </c>
      <c r="L316" s="179">
        <v>0</v>
      </c>
      <c r="M316" s="179">
        <v>0</v>
      </c>
      <c r="N316" s="179">
        <v>0</v>
      </c>
      <c r="O316" s="179">
        <v>0.12018050868752968</v>
      </c>
      <c r="P316" s="174">
        <v>0.12018050868752968</v>
      </c>
      <c r="Q316" s="174">
        <v>6.3053287935380418</v>
      </c>
    </row>
  </sheetData>
  <autoFilter ref="A14:Q316" xr:uid="{00000000-0009-0000-0000-00000B000000}"/>
  <sortState xmlns:xlrd2="http://schemas.microsoft.com/office/spreadsheetml/2017/richdata2" ref="A4:Q11">
    <sortCondition ref="A4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6">
    <tabColor rgb="FF008CD0"/>
    <pageSetUpPr fitToPage="1"/>
  </sheetPr>
  <dimension ref="A1:AJ54"/>
  <sheetViews>
    <sheetView zoomScale="80" zoomScaleNormal="80" workbookViewId="0">
      <selection activeCell="E51" sqref="E51"/>
    </sheetView>
  </sheetViews>
  <sheetFormatPr defaultColWidth="7.78515625" defaultRowHeight="13.5"/>
  <cols>
    <col min="1" max="1" width="1.42578125" style="1" customWidth="1"/>
    <col min="2" max="2" width="3.78515625" style="1" customWidth="1"/>
    <col min="3" max="3" width="38.2109375" style="1" customWidth="1"/>
    <col min="4" max="4" width="9.42578125" style="1" customWidth="1"/>
    <col min="5" max="6" width="4.5703125" style="1" customWidth="1"/>
    <col min="7" max="36" width="14.7109375" style="1" customWidth="1"/>
    <col min="37" max="16384" width="7.78515625" style="1"/>
  </cols>
  <sheetData>
    <row r="1" spans="1:36" ht="25.5" customHeight="1">
      <c r="A1" s="67" t="s">
        <v>80</v>
      </c>
    </row>
    <row r="2" spans="1:36" ht="25.5" customHeight="1">
      <c r="A2" s="67" t="s">
        <v>2</v>
      </c>
    </row>
    <row r="4" spans="1:36" ht="20">
      <c r="B4" s="5" t="s">
        <v>4</v>
      </c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81</v>
      </c>
    </row>
    <row r="5" spans="1:36" ht="14.5" customHeight="1" thickBot="1"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6.5" customHeight="1" thickBot="1">
      <c r="B6" s="9"/>
      <c r="C6" s="9"/>
      <c r="D6" s="9"/>
      <c r="E6" s="9"/>
      <c r="F6" s="9"/>
      <c r="G6" s="205" t="s">
        <v>18</v>
      </c>
      <c r="H6" s="206"/>
      <c r="I6" s="206"/>
      <c r="J6" s="206"/>
      <c r="K6" s="206"/>
      <c r="L6" s="207"/>
      <c r="M6" s="205" t="s">
        <v>19</v>
      </c>
      <c r="N6" s="206"/>
      <c r="O6" s="206"/>
      <c r="P6" s="206"/>
      <c r="Q6" s="206"/>
      <c r="R6" s="207"/>
      <c r="S6" s="205" t="s">
        <v>20</v>
      </c>
      <c r="T6" s="206"/>
      <c r="U6" s="206"/>
      <c r="V6" s="206"/>
      <c r="W6" s="206"/>
      <c r="X6" s="207"/>
      <c r="Y6" s="205" t="s">
        <v>21</v>
      </c>
      <c r="Z6" s="206"/>
      <c r="AA6" s="206"/>
      <c r="AB6" s="206"/>
      <c r="AC6" s="206"/>
      <c r="AD6" s="207"/>
      <c r="AE6" s="205" t="s">
        <v>22</v>
      </c>
      <c r="AF6" s="206"/>
      <c r="AG6" s="206"/>
      <c r="AH6" s="206"/>
      <c r="AI6" s="206"/>
      <c r="AJ6" s="207"/>
    </row>
    <row r="7" spans="1:36" ht="16.899999999999999" customHeight="1">
      <c r="B7" s="208" t="s">
        <v>5</v>
      </c>
      <c r="C7" s="209"/>
      <c r="D7" s="212" t="s">
        <v>6</v>
      </c>
      <c r="E7" s="214" t="s">
        <v>1</v>
      </c>
      <c r="F7" s="191" t="s">
        <v>7</v>
      </c>
      <c r="G7" s="203" t="s">
        <v>23</v>
      </c>
      <c r="H7" s="199" t="s">
        <v>24</v>
      </c>
      <c r="I7" s="199" t="s">
        <v>25</v>
      </c>
      <c r="J7" s="201"/>
      <c r="K7" s="202"/>
      <c r="L7" s="191" t="s">
        <v>0</v>
      </c>
      <c r="M7" s="203" t="s">
        <v>23</v>
      </c>
      <c r="N7" s="199" t="s">
        <v>24</v>
      </c>
      <c r="O7" s="199" t="s">
        <v>25</v>
      </c>
      <c r="P7" s="201"/>
      <c r="Q7" s="202"/>
      <c r="R7" s="191" t="s">
        <v>0</v>
      </c>
      <c r="S7" s="203" t="s">
        <v>23</v>
      </c>
      <c r="T7" s="199" t="s">
        <v>24</v>
      </c>
      <c r="U7" s="199" t="s">
        <v>25</v>
      </c>
      <c r="V7" s="201"/>
      <c r="W7" s="202"/>
      <c r="X7" s="191" t="s">
        <v>0</v>
      </c>
      <c r="Y7" s="203" t="s">
        <v>23</v>
      </c>
      <c r="Z7" s="199" t="s">
        <v>24</v>
      </c>
      <c r="AA7" s="199" t="s">
        <v>25</v>
      </c>
      <c r="AB7" s="201"/>
      <c r="AC7" s="202"/>
      <c r="AD7" s="191" t="s">
        <v>0</v>
      </c>
      <c r="AE7" s="203" t="s">
        <v>23</v>
      </c>
      <c r="AF7" s="199" t="s">
        <v>24</v>
      </c>
      <c r="AG7" s="199" t="s">
        <v>25</v>
      </c>
      <c r="AH7" s="201"/>
      <c r="AI7" s="202"/>
      <c r="AJ7" s="191" t="s">
        <v>0</v>
      </c>
    </row>
    <row r="8" spans="1:36" ht="14" thickBot="1">
      <c r="B8" s="210"/>
      <c r="C8" s="211"/>
      <c r="D8" s="213"/>
      <c r="E8" s="215"/>
      <c r="F8" s="192"/>
      <c r="G8" s="204"/>
      <c r="H8" s="200"/>
      <c r="I8" s="66" t="s">
        <v>26</v>
      </c>
      <c r="J8" s="66" t="s">
        <v>27</v>
      </c>
      <c r="K8" s="10" t="s">
        <v>28</v>
      </c>
      <c r="L8" s="192"/>
      <c r="M8" s="204"/>
      <c r="N8" s="200"/>
      <c r="O8" s="66" t="s">
        <v>26</v>
      </c>
      <c r="P8" s="66" t="s">
        <v>27</v>
      </c>
      <c r="Q8" s="10" t="s">
        <v>28</v>
      </c>
      <c r="R8" s="192"/>
      <c r="S8" s="204"/>
      <c r="T8" s="200"/>
      <c r="U8" s="66" t="s">
        <v>26</v>
      </c>
      <c r="V8" s="66" t="s">
        <v>27</v>
      </c>
      <c r="W8" s="10" t="s">
        <v>28</v>
      </c>
      <c r="X8" s="192"/>
      <c r="Y8" s="204"/>
      <c r="Z8" s="200"/>
      <c r="AA8" s="66" t="s">
        <v>26</v>
      </c>
      <c r="AB8" s="66" t="s">
        <v>27</v>
      </c>
      <c r="AC8" s="10" t="s">
        <v>28</v>
      </c>
      <c r="AD8" s="192"/>
      <c r="AE8" s="204"/>
      <c r="AF8" s="200"/>
      <c r="AG8" s="66" t="s">
        <v>26</v>
      </c>
      <c r="AH8" s="66" t="s">
        <v>27</v>
      </c>
      <c r="AI8" s="10" t="s">
        <v>28</v>
      </c>
      <c r="AJ8" s="192"/>
    </row>
    <row r="9" spans="1:36" ht="13.9" customHeight="1" thickBot="1">
      <c r="B9" s="11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ht="13.9" customHeight="1" thickBot="1">
      <c r="B10" s="193" t="s">
        <v>12</v>
      </c>
      <c r="C10" s="194"/>
      <c r="D10" s="194"/>
      <c r="E10" s="194"/>
      <c r="F10" s="195"/>
      <c r="G10" s="196" t="s">
        <v>29</v>
      </c>
      <c r="H10" s="197"/>
      <c r="I10" s="197"/>
      <c r="J10" s="197"/>
      <c r="K10" s="197"/>
      <c r="L10" s="198"/>
      <c r="M10" s="196" t="s">
        <v>29</v>
      </c>
      <c r="N10" s="197"/>
      <c r="O10" s="197"/>
      <c r="P10" s="197"/>
      <c r="Q10" s="197"/>
      <c r="R10" s="198"/>
      <c r="S10" s="196" t="s">
        <v>29</v>
      </c>
      <c r="T10" s="197"/>
      <c r="U10" s="197"/>
      <c r="V10" s="197"/>
      <c r="W10" s="197"/>
      <c r="X10" s="198"/>
      <c r="Y10" s="196" t="s">
        <v>29</v>
      </c>
      <c r="Z10" s="197"/>
      <c r="AA10" s="197"/>
      <c r="AB10" s="197"/>
      <c r="AC10" s="197"/>
      <c r="AD10" s="198"/>
      <c r="AE10" s="196" t="s">
        <v>29</v>
      </c>
      <c r="AF10" s="197"/>
      <c r="AG10" s="197"/>
      <c r="AH10" s="197"/>
      <c r="AI10" s="197"/>
      <c r="AJ10" s="198"/>
    </row>
    <row r="11" spans="1:36" ht="13.9" customHeight="1" thickBot="1">
      <c r="B11" s="11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16.5" thickBot="1">
      <c r="B12" s="13" t="s">
        <v>8</v>
      </c>
      <c r="C12" s="14" t="s">
        <v>30</v>
      </c>
      <c r="D12" s="15"/>
      <c r="E12" s="9"/>
      <c r="F12" s="9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ht="13.9" customHeight="1" thickBot="1">
      <c r="B13" s="16">
        <v>1</v>
      </c>
      <c r="C13" s="17" t="s">
        <v>31</v>
      </c>
      <c r="D13" s="18"/>
      <c r="E13" s="19" t="str">
        <f>IF(HeaderParameters[CurrencyScale]="Thousands","£k", IF(HeaderParameters[CurrencyScale]="Millions", "£m", "£"))</f>
        <v>£</v>
      </c>
      <c r="F13" s="20">
        <v>3</v>
      </c>
      <c r="G13" s="100">
        <f>SUMIFS(SummaryByBICAndPortfolio[Year1OpexEfficiencyResult], SummaryByBICAndPortfolio[BIC], "WWS1_A" &amp; ROW()-12, SummaryByBICAndPortfolio[BICPortfolio], G$7)</f>
        <v>0</v>
      </c>
      <c r="H13" s="100">
        <f>SUMIFS(SummaryByBICAndPortfolio[Year1OpexEfficiencyResult], SummaryByBICAndPortfolio[BIC], "WWS1_A" &amp; ROW()-12, SummaryByBICAndPortfolio[BICPortfolio], H$7)</f>
        <v>0</v>
      </c>
      <c r="I13" s="100">
        <f>SUMIFS(SummaryByBICAndPortfolio[Year1OpexEfficiencyResult], SummaryByBICAndPortfolio[BIC], "WWS1_A" &amp; ROW()-12, SummaryByBICAndPortfolio[BICPortfolio], I$8)</f>
        <v>0</v>
      </c>
      <c r="J13" s="100">
        <f>SUMIFS(SummaryByBICAndPortfolio[Year1OpexEfficiencyResult], SummaryByBICAndPortfolio[BIC], "WWS1_A" &amp; ROW()-12, SummaryByBICAndPortfolio[BICPortfolio], J$8)</f>
        <v>0</v>
      </c>
      <c r="K13" s="100">
        <f>SUMIFS(SummaryByBICAndPortfolio[Year1OpexEfficiencyResult], SummaryByBICAndPortfolio[BIC], "WWS1_A" &amp; ROW()-12, SummaryByBICAndPortfolio[BICPortfolio], K$8)</f>
        <v>0</v>
      </c>
      <c r="L13" s="101">
        <f>SUM(G13:K13)</f>
        <v>0</v>
      </c>
      <c r="M13" s="100">
        <f>SUMIFS(SummaryByBICAndPortfolio[Year2OpexEfficiencyResult], SummaryByBICAndPortfolio[BIC], "WWS1_A" &amp; ROW()-12, SummaryByBICAndPortfolio[BICPortfolio], M$7)</f>
        <v>0</v>
      </c>
      <c r="N13" s="100">
        <f>SUMIFS(SummaryByBICAndPortfolio[Year2OpexEfficiencyResult], SummaryByBICAndPortfolio[BIC], "WWS1_A" &amp; ROW()-12, SummaryByBICAndPortfolio[BICPortfolio], N$7)</f>
        <v>0</v>
      </c>
      <c r="O13" s="100">
        <f>SUMIFS(SummaryByBICAndPortfolio[Year2OpexEfficiencyResult], SummaryByBICAndPortfolio[BIC], "WWS1_A" &amp; ROW()-12, SummaryByBICAndPortfolio[BICPortfolio], O$8)</f>
        <v>0</v>
      </c>
      <c r="P13" s="100">
        <f>SUMIFS(SummaryByBICAndPortfolio[Year2OpexEfficiencyResult], SummaryByBICAndPortfolio[BIC], "WWS1_A" &amp; ROW()-12, SummaryByBICAndPortfolio[BICPortfolio], P$8)</f>
        <v>0</v>
      </c>
      <c r="Q13" s="100">
        <f>SUMIFS(SummaryByBICAndPortfolio[Year2OpexEfficiencyResult], SummaryByBICAndPortfolio[BIC], "WWS1_A" &amp; ROW()-12, SummaryByBICAndPortfolio[BICPortfolio], Q$8)</f>
        <v>0</v>
      </c>
      <c r="R13" s="101">
        <f>SUM(M13:Q13)</f>
        <v>0</v>
      </c>
      <c r="S13" s="100">
        <f>SUMIFS(SummaryByBICAndPortfolio[Year3OpexEfficiencyResult], SummaryByBICAndPortfolio[BIC], "WWS1_A" &amp; ROW()-12, SummaryByBICAndPortfolio[BICPortfolio], S$7)</f>
        <v>0</v>
      </c>
      <c r="T13" s="100">
        <f>SUMIFS(SummaryByBICAndPortfolio[Year3OpexEfficiencyResult], SummaryByBICAndPortfolio[BIC], "WWS1_A" &amp; ROW()-12, SummaryByBICAndPortfolio[BICPortfolio], T$7)</f>
        <v>0</v>
      </c>
      <c r="U13" s="100">
        <f>SUMIFS(SummaryByBICAndPortfolio[Year3OpexEfficiencyResult], SummaryByBICAndPortfolio[BIC], "WWS1_A" &amp; ROW()-12, SummaryByBICAndPortfolio[BICPortfolio], U$8)</f>
        <v>0</v>
      </c>
      <c r="V13" s="100">
        <f>SUMIFS(SummaryByBICAndPortfolio[Year3OpexEfficiencyResult], SummaryByBICAndPortfolio[BIC], "WWS1_A" &amp; ROW()-12, SummaryByBICAndPortfolio[BICPortfolio], V$8)</f>
        <v>0</v>
      </c>
      <c r="W13" s="100">
        <f>SUMIFS(SummaryByBICAndPortfolio[Year3OpexEfficiencyResult], SummaryByBICAndPortfolio[BIC], "WWS1_A" &amp; ROW()-12, SummaryByBICAndPortfolio[BICPortfolio], W$8)</f>
        <v>0</v>
      </c>
      <c r="X13" s="101">
        <f>SUM(S13:W13)</f>
        <v>0</v>
      </c>
      <c r="Y13" s="100">
        <f>SUMIFS(SummaryByBICAndPortfolio[Year4OpexEfficiencyResult], SummaryByBICAndPortfolio[BIC], "WWS1_A" &amp; ROW()-12, SummaryByBICAndPortfolio[BICPortfolio], Y$7)</f>
        <v>0</v>
      </c>
      <c r="Z13" s="100">
        <f>SUMIFS(SummaryByBICAndPortfolio[Year4OpexEfficiencyResult], SummaryByBICAndPortfolio[BIC], "WWS1_A" &amp; ROW()-12, SummaryByBICAndPortfolio[BICPortfolio], Z$7)</f>
        <v>0</v>
      </c>
      <c r="AA13" s="100">
        <f>SUMIFS(SummaryByBICAndPortfolio[Year4OpexEfficiencyResult], SummaryByBICAndPortfolio[BIC], "WWS1_A" &amp; ROW()-12, SummaryByBICAndPortfolio[BICPortfolio], AA$8)</f>
        <v>0</v>
      </c>
      <c r="AB13" s="100">
        <f>SUMIFS(SummaryByBICAndPortfolio[Year4OpexEfficiencyResult], SummaryByBICAndPortfolio[BIC], "WWS1_A" &amp; ROW()-12, SummaryByBICAndPortfolio[BICPortfolio], AB$8)</f>
        <v>0</v>
      </c>
      <c r="AC13" s="100">
        <f>SUMIFS(SummaryByBICAndPortfolio[Year4OpexEfficiencyResult], SummaryByBICAndPortfolio[BIC], "WWS1_A" &amp; ROW()-12, SummaryByBICAndPortfolio[BICPortfolio], AC$8)</f>
        <v>0</v>
      </c>
      <c r="AD13" s="101">
        <f>SUM(Y13:AC13)</f>
        <v>0</v>
      </c>
      <c r="AE13" s="100">
        <f>SUMIFS(SummaryByBICAndPortfolio[Year5OpexEfficiencyResult], SummaryByBICAndPortfolio[BIC], "WWS1_A" &amp; ROW()-12, SummaryByBICAndPortfolio[BICPortfolio], AE$7)</f>
        <v>0</v>
      </c>
      <c r="AF13" s="100">
        <f>SUMIFS(SummaryByBICAndPortfolio[Year5OpexEfficiencyResult], SummaryByBICAndPortfolio[BIC], "WWS1_A" &amp; ROW()-12, SummaryByBICAndPortfolio[BICPortfolio], AF$7)</f>
        <v>0</v>
      </c>
      <c r="AG13" s="100">
        <f>SUMIFS(SummaryByBICAndPortfolio[Year5OpexEfficiencyResult], SummaryByBICAndPortfolio[BIC], "WWS1_A" &amp; ROW()-12, SummaryByBICAndPortfolio[BICPortfolio], AG$8)</f>
        <v>0</v>
      </c>
      <c r="AH13" s="100">
        <f>SUMIFS(SummaryByBICAndPortfolio[Year5OpexEfficiencyResult], SummaryByBICAndPortfolio[BIC], "WWS1_A" &amp; ROW()-12, SummaryByBICAndPortfolio[BICPortfolio], AH$8)</f>
        <v>0</v>
      </c>
      <c r="AI13" s="100">
        <f>SUMIFS(SummaryByBICAndPortfolio[Year5OpexEfficiencyResult], SummaryByBICAndPortfolio[BIC], "WWS1_A" &amp; ROW()-12, SummaryByBICAndPortfolio[BICPortfolio], AI$8)</f>
        <v>0</v>
      </c>
      <c r="AJ13" s="101">
        <f>SUM(AE13:AI13)</f>
        <v>0</v>
      </c>
    </row>
    <row r="14" spans="1:36" ht="13.9" customHeight="1" thickBot="1">
      <c r="B14" s="21">
        <v>2</v>
      </c>
      <c r="C14" s="22" t="s">
        <v>32</v>
      </c>
      <c r="D14" s="23"/>
      <c r="E14" s="24" t="str">
        <f>IF(HeaderParameters[CurrencyScale]="Thousands","£k", IF(HeaderParameters[CurrencyScale]="Millions", "£m", "£"))</f>
        <v>£</v>
      </c>
      <c r="F14" s="25">
        <v>3</v>
      </c>
      <c r="G14" s="100">
        <f>SUMIFS(SummaryByBICAndPortfolio[Year1OpexEfficiencyResult], SummaryByBICAndPortfolio[BIC], "WWS1_A" &amp; ROW()-12, SummaryByBICAndPortfolio[BICPortfolio], G$7)</f>
        <v>0</v>
      </c>
      <c r="H14" s="100">
        <f>SUMIFS(SummaryByBICAndPortfolio[Year1OpexEfficiencyResult], SummaryByBICAndPortfolio[BIC], "WWS1_A" &amp; ROW()-12, SummaryByBICAndPortfolio[BICPortfolio], H$7)</f>
        <v>0</v>
      </c>
      <c r="I14" s="100">
        <f>SUMIFS(SummaryByBICAndPortfolio[Year1OpexEfficiencyResult], SummaryByBICAndPortfolio[BIC], "WWS1_A" &amp; ROW()-12, SummaryByBICAndPortfolio[BICPortfolio], I$8)</f>
        <v>0</v>
      </c>
      <c r="J14" s="100">
        <f>SUMIFS(SummaryByBICAndPortfolio[Year1OpexEfficiencyResult], SummaryByBICAndPortfolio[BIC], "WWS1_A" &amp; ROW()-12, SummaryByBICAndPortfolio[BICPortfolio], J$8)</f>
        <v>0</v>
      </c>
      <c r="K14" s="100">
        <f>SUMIFS(SummaryByBICAndPortfolio[Year1OpexEfficiencyResult], SummaryByBICAndPortfolio[BIC], "WWS1_A" &amp; ROW()-12, SummaryByBICAndPortfolio[BICPortfolio], K$8)</f>
        <v>0</v>
      </c>
      <c r="L14" s="101">
        <f t="shared" ref="L14:L22" si="0">SUM(G14:K14)</f>
        <v>0</v>
      </c>
      <c r="M14" s="100">
        <f>SUMIFS(SummaryByBICAndPortfolio[Year2OpexEfficiencyResult], SummaryByBICAndPortfolio[BIC], "WWS1_A" &amp; ROW()-12, SummaryByBICAndPortfolio[BICPortfolio], M$7)</f>
        <v>0</v>
      </c>
      <c r="N14" s="100">
        <f>SUMIFS(SummaryByBICAndPortfolio[Year2OpexEfficiencyResult], SummaryByBICAndPortfolio[BIC], "WWS1_A" &amp; ROW()-12, SummaryByBICAndPortfolio[BICPortfolio], N$7)</f>
        <v>0</v>
      </c>
      <c r="O14" s="100">
        <f>SUMIFS(SummaryByBICAndPortfolio[Year2OpexEfficiencyResult], SummaryByBICAndPortfolio[BIC], "WWS1_A" &amp; ROW()-12, SummaryByBICAndPortfolio[BICPortfolio], O$8)</f>
        <v>0</v>
      </c>
      <c r="P14" s="100">
        <f>SUMIFS(SummaryByBICAndPortfolio[Year2OpexEfficiencyResult], SummaryByBICAndPortfolio[BIC], "WWS1_A" &amp; ROW()-12, SummaryByBICAndPortfolio[BICPortfolio], P$8)</f>
        <v>0</v>
      </c>
      <c r="Q14" s="100">
        <f>SUMIFS(SummaryByBICAndPortfolio[Year2OpexEfficiencyResult], SummaryByBICAndPortfolio[BIC], "WWS1_A" &amp; ROW()-12, SummaryByBICAndPortfolio[BICPortfolio], Q$8)</f>
        <v>0</v>
      </c>
      <c r="R14" s="101">
        <f t="shared" ref="R14:R22" si="1">SUM(M14:Q14)</f>
        <v>0</v>
      </c>
      <c r="S14" s="100">
        <f>SUMIFS(SummaryByBICAndPortfolio[Year3OpexEfficiencyResult], SummaryByBICAndPortfolio[BIC], "WWS1_A" &amp; ROW()-12, SummaryByBICAndPortfolio[BICPortfolio], S$7)</f>
        <v>0</v>
      </c>
      <c r="T14" s="100">
        <f>SUMIFS(SummaryByBICAndPortfolio[Year3OpexEfficiencyResult], SummaryByBICAndPortfolio[BIC], "WWS1_A" &amp; ROW()-12, SummaryByBICAndPortfolio[BICPortfolio], T$7)</f>
        <v>0</v>
      </c>
      <c r="U14" s="100">
        <f>SUMIFS(SummaryByBICAndPortfolio[Year3OpexEfficiencyResult], SummaryByBICAndPortfolio[BIC], "WWS1_A" &amp; ROW()-12, SummaryByBICAndPortfolio[BICPortfolio], U$8)</f>
        <v>0</v>
      </c>
      <c r="V14" s="100">
        <f>SUMIFS(SummaryByBICAndPortfolio[Year3OpexEfficiencyResult], SummaryByBICAndPortfolio[BIC], "WWS1_A" &amp; ROW()-12, SummaryByBICAndPortfolio[BICPortfolio], V$8)</f>
        <v>0</v>
      </c>
      <c r="W14" s="100">
        <f>SUMIFS(SummaryByBICAndPortfolio[Year3OpexEfficiencyResult], SummaryByBICAndPortfolio[BIC], "WWS1_A" &amp; ROW()-12, SummaryByBICAndPortfolio[BICPortfolio], W$8)</f>
        <v>0</v>
      </c>
      <c r="X14" s="101">
        <f t="shared" ref="X14:X21" si="2">SUM(S14:W14)</f>
        <v>0</v>
      </c>
      <c r="Y14" s="100">
        <f>SUMIFS(SummaryByBICAndPortfolio[Year4OpexEfficiencyResult], SummaryByBICAndPortfolio[BIC], "WWS1_A" &amp; ROW()-12, SummaryByBICAndPortfolio[BICPortfolio], Y$7)</f>
        <v>0</v>
      </c>
      <c r="Z14" s="100">
        <f>SUMIFS(SummaryByBICAndPortfolio[Year4OpexEfficiencyResult], SummaryByBICAndPortfolio[BIC], "WWS1_A" &amp; ROW()-12, SummaryByBICAndPortfolio[BICPortfolio], Z$7)</f>
        <v>0</v>
      </c>
      <c r="AA14" s="100">
        <f>SUMIFS(SummaryByBICAndPortfolio[Year4OpexEfficiencyResult], SummaryByBICAndPortfolio[BIC], "WWS1_A" &amp; ROW()-12, SummaryByBICAndPortfolio[BICPortfolio], AA$8)</f>
        <v>0</v>
      </c>
      <c r="AB14" s="100">
        <f>SUMIFS(SummaryByBICAndPortfolio[Year4OpexEfficiencyResult], SummaryByBICAndPortfolio[BIC], "WWS1_A" &amp; ROW()-12, SummaryByBICAndPortfolio[BICPortfolio], AB$8)</f>
        <v>0</v>
      </c>
      <c r="AC14" s="100">
        <f>SUMIFS(SummaryByBICAndPortfolio[Year4OpexEfficiencyResult], SummaryByBICAndPortfolio[BIC], "WWS1_A" &amp; ROW()-12, SummaryByBICAndPortfolio[BICPortfolio], AC$8)</f>
        <v>0</v>
      </c>
      <c r="AD14" s="101">
        <f t="shared" ref="AD14:AD22" si="3">SUM(Y14:AC14)</f>
        <v>0</v>
      </c>
      <c r="AE14" s="100">
        <f>SUMIFS(SummaryByBICAndPortfolio[Year5OpexEfficiencyResult], SummaryByBICAndPortfolio[BIC], "WWS1_A" &amp; ROW()-12, SummaryByBICAndPortfolio[BICPortfolio], AE$7)</f>
        <v>0</v>
      </c>
      <c r="AF14" s="100">
        <f>SUMIFS(SummaryByBICAndPortfolio[Year5OpexEfficiencyResult], SummaryByBICAndPortfolio[BIC], "WWS1_A" &amp; ROW()-12, SummaryByBICAndPortfolio[BICPortfolio], AF$7)</f>
        <v>0</v>
      </c>
      <c r="AG14" s="100">
        <f>SUMIFS(SummaryByBICAndPortfolio[Year5OpexEfficiencyResult], SummaryByBICAndPortfolio[BIC], "WWS1_A" &amp; ROW()-12, SummaryByBICAndPortfolio[BICPortfolio], AG$8)</f>
        <v>0</v>
      </c>
      <c r="AH14" s="100">
        <f>SUMIFS(SummaryByBICAndPortfolio[Year5OpexEfficiencyResult], SummaryByBICAndPortfolio[BIC], "WWS1_A" &amp; ROW()-12, SummaryByBICAndPortfolio[BICPortfolio], AH$8)</f>
        <v>0</v>
      </c>
      <c r="AI14" s="100">
        <f>SUMIFS(SummaryByBICAndPortfolio[Year5OpexEfficiencyResult], SummaryByBICAndPortfolio[BIC], "WWS1_A" &amp; ROW()-12, SummaryByBICAndPortfolio[BICPortfolio], AI$8)</f>
        <v>0</v>
      </c>
      <c r="AJ14" s="101">
        <f t="shared" ref="AJ14:AJ22" si="4">SUM(AE14:AI14)</f>
        <v>0</v>
      </c>
    </row>
    <row r="15" spans="1:36" ht="13.9" customHeight="1" thickBot="1">
      <c r="B15" s="21">
        <v>3</v>
      </c>
      <c r="C15" s="22" t="s">
        <v>33</v>
      </c>
      <c r="D15" s="23"/>
      <c r="E15" s="24" t="str">
        <f>IF(HeaderParameters[CurrencyScale]="Thousands","£k", IF(HeaderParameters[CurrencyScale]="Millions", "£m", "£"))</f>
        <v>£</v>
      </c>
      <c r="F15" s="25">
        <v>3</v>
      </c>
      <c r="G15" s="100">
        <f>SUMIFS(SummaryByBICAndPortfolio[Year1OpexEfficiencyResult], SummaryByBICAndPortfolio[BIC], "WWS1_A" &amp; ROW()-12, SummaryByBICAndPortfolio[BICPortfolio], G$7)</f>
        <v>0</v>
      </c>
      <c r="H15" s="100">
        <f>SUMIFS(SummaryByBICAndPortfolio[Year1OpexEfficiencyResult], SummaryByBICAndPortfolio[BIC], "WWS1_A" &amp; ROW()-12, SummaryByBICAndPortfolio[BICPortfolio], H$7)</f>
        <v>0</v>
      </c>
      <c r="I15" s="100">
        <f>SUMIFS(SummaryByBICAndPortfolio[Year1OpexEfficiencyResult], SummaryByBICAndPortfolio[BIC], "WWS1_A" &amp; ROW()-12, SummaryByBICAndPortfolio[BICPortfolio], I$8)</f>
        <v>0</v>
      </c>
      <c r="J15" s="100">
        <f>SUMIFS(SummaryByBICAndPortfolio[Year1OpexEfficiencyResult], SummaryByBICAndPortfolio[BIC], "WWS1_A" &amp; ROW()-12, SummaryByBICAndPortfolio[BICPortfolio], J$8)</f>
        <v>0</v>
      </c>
      <c r="K15" s="100">
        <f>SUMIFS(SummaryByBICAndPortfolio[Year1OpexEfficiencyResult], SummaryByBICAndPortfolio[BIC], "WWS1_A" &amp; ROW()-12, SummaryByBICAndPortfolio[BICPortfolio], K$8)</f>
        <v>0</v>
      </c>
      <c r="L15" s="101">
        <f t="shared" si="0"/>
        <v>0</v>
      </c>
      <c r="M15" s="100">
        <f>SUMIFS(SummaryByBICAndPortfolio[Year2OpexEfficiencyResult], SummaryByBICAndPortfolio[BIC], "WWS1_A" &amp; ROW()-12, SummaryByBICAndPortfolio[BICPortfolio], M$7)</f>
        <v>0</v>
      </c>
      <c r="N15" s="100">
        <f>SUMIFS(SummaryByBICAndPortfolio[Year2OpexEfficiencyResult], SummaryByBICAndPortfolio[BIC], "WWS1_A" &amp; ROW()-12, SummaryByBICAndPortfolio[BICPortfolio], N$7)</f>
        <v>0</v>
      </c>
      <c r="O15" s="100">
        <f>SUMIFS(SummaryByBICAndPortfolio[Year2OpexEfficiencyResult], SummaryByBICAndPortfolio[BIC], "WWS1_A" &amp; ROW()-12, SummaryByBICAndPortfolio[BICPortfolio], O$8)</f>
        <v>0</v>
      </c>
      <c r="P15" s="100">
        <f>SUMIFS(SummaryByBICAndPortfolio[Year2OpexEfficiencyResult], SummaryByBICAndPortfolio[BIC], "WWS1_A" &amp; ROW()-12, SummaryByBICAndPortfolio[BICPortfolio], P$8)</f>
        <v>0</v>
      </c>
      <c r="Q15" s="100">
        <f>SUMIFS(SummaryByBICAndPortfolio[Year2OpexEfficiencyResult], SummaryByBICAndPortfolio[BIC], "WWS1_A" &amp; ROW()-12, SummaryByBICAndPortfolio[BICPortfolio], Q$8)</f>
        <v>0</v>
      </c>
      <c r="R15" s="101">
        <f t="shared" si="1"/>
        <v>0</v>
      </c>
      <c r="S15" s="100">
        <f>SUMIFS(SummaryByBICAndPortfolio[Year3OpexEfficiencyResult], SummaryByBICAndPortfolio[BIC], "WWS1_A" &amp; ROW()-12, SummaryByBICAndPortfolio[BICPortfolio], S$7)</f>
        <v>0</v>
      </c>
      <c r="T15" s="100">
        <f>SUMIFS(SummaryByBICAndPortfolio[Year3OpexEfficiencyResult], SummaryByBICAndPortfolio[BIC], "WWS1_A" &amp; ROW()-12, SummaryByBICAndPortfolio[BICPortfolio], T$7)</f>
        <v>0</v>
      </c>
      <c r="U15" s="100">
        <f>SUMIFS(SummaryByBICAndPortfolio[Year3OpexEfficiencyResult], SummaryByBICAndPortfolio[BIC], "WWS1_A" &amp; ROW()-12, SummaryByBICAndPortfolio[BICPortfolio], U$8)</f>
        <v>0</v>
      </c>
      <c r="V15" s="100">
        <f>SUMIFS(SummaryByBICAndPortfolio[Year3OpexEfficiencyResult], SummaryByBICAndPortfolio[BIC], "WWS1_A" &amp; ROW()-12, SummaryByBICAndPortfolio[BICPortfolio], V$8)</f>
        <v>0</v>
      </c>
      <c r="W15" s="100">
        <f>SUMIFS(SummaryByBICAndPortfolio[Year3OpexEfficiencyResult], SummaryByBICAndPortfolio[BIC], "WWS1_A" &amp; ROW()-12, SummaryByBICAndPortfolio[BICPortfolio], W$8)</f>
        <v>0</v>
      </c>
      <c r="X15" s="101">
        <f t="shared" si="2"/>
        <v>0</v>
      </c>
      <c r="Y15" s="100">
        <f>SUMIFS(SummaryByBICAndPortfolio[Year4OpexEfficiencyResult], SummaryByBICAndPortfolio[BIC], "WWS1_A" &amp; ROW()-12, SummaryByBICAndPortfolio[BICPortfolio], Y$7)</f>
        <v>0</v>
      </c>
      <c r="Z15" s="100">
        <f>SUMIFS(SummaryByBICAndPortfolio[Year4OpexEfficiencyResult], SummaryByBICAndPortfolio[BIC], "WWS1_A" &amp; ROW()-12, SummaryByBICAndPortfolio[BICPortfolio], Z$7)</f>
        <v>0</v>
      </c>
      <c r="AA15" s="100">
        <f>SUMIFS(SummaryByBICAndPortfolio[Year4OpexEfficiencyResult], SummaryByBICAndPortfolio[BIC], "WWS1_A" &amp; ROW()-12, SummaryByBICAndPortfolio[BICPortfolio], AA$8)</f>
        <v>0</v>
      </c>
      <c r="AB15" s="100">
        <f>SUMIFS(SummaryByBICAndPortfolio[Year4OpexEfficiencyResult], SummaryByBICAndPortfolio[BIC], "WWS1_A" &amp; ROW()-12, SummaryByBICAndPortfolio[BICPortfolio], AB$8)</f>
        <v>0</v>
      </c>
      <c r="AC15" s="100">
        <f>SUMIFS(SummaryByBICAndPortfolio[Year4OpexEfficiencyResult], SummaryByBICAndPortfolio[BIC], "WWS1_A" &amp; ROW()-12, SummaryByBICAndPortfolio[BICPortfolio], AC$8)</f>
        <v>0</v>
      </c>
      <c r="AD15" s="101">
        <f t="shared" si="3"/>
        <v>0</v>
      </c>
      <c r="AE15" s="100">
        <f>SUMIFS(SummaryByBICAndPortfolio[Year5OpexEfficiencyResult], SummaryByBICAndPortfolio[BIC], "WWS1_A" &amp; ROW()-12, SummaryByBICAndPortfolio[BICPortfolio], AE$7)</f>
        <v>0</v>
      </c>
      <c r="AF15" s="100">
        <f>SUMIFS(SummaryByBICAndPortfolio[Year5OpexEfficiencyResult], SummaryByBICAndPortfolio[BIC], "WWS1_A" &amp; ROW()-12, SummaryByBICAndPortfolio[BICPortfolio], AF$7)</f>
        <v>0</v>
      </c>
      <c r="AG15" s="100">
        <f>SUMIFS(SummaryByBICAndPortfolio[Year5OpexEfficiencyResult], SummaryByBICAndPortfolio[BIC], "WWS1_A" &amp; ROW()-12, SummaryByBICAndPortfolio[BICPortfolio], AG$8)</f>
        <v>0</v>
      </c>
      <c r="AH15" s="100">
        <f>SUMIFS(SummaryByBICAndPortfolio[Year5OpexEfficiencyResult], SummaryByBICAndPortfolio[BIC], "WWS1_A" &amp; ROW()-12, SummaryByBICAndPortfolio[BICPortfolio], AH$8)</f>
        <v>0</v>
      </c>
      <c r="AI15" s="100">
        <f>SUMIFS(SummaryByBICAndPortfolio[Year5OpexEfficiencyResult], SummaryByBICAndPortfolio[BIC], "WWS1_A" &amp; ROW()-12, SummaryByBICAndPortfolio[BICPortfolio], AI$8)</f>
        <v>0</v>
      </c>
      <c r="AJ15" s="101">
        <f t="shared" si="4"/>
        <v>0</v>
      </c>
    </row>
    <row r="16" spans="1:36" ht="13.9" customHeight="1">
      <c r="B16" s="21">
        <v>4</v>
      </c>
      <c r="C16" s="22" t="s">
        <v>34</v>
      </c>
      <c r="D16" s="23"/>
      <c r="E16" s="24" t="str">
        <f>IF(HeaderParameters[CurrencyScale]="Thousands","£k", IF(HeaderParameters[CurrencyScale]="Millions", "£m", "£"))</f>
        <v>£</v>
      </c>
      <c r="F16" s="25">
        <v>3</v>
      </c>
      <c r="G16" s="100">
        <f>SUMIFS(SummaryByBICAndPortfolio[Year1OpexEfficiencyResult], SummaryByBICAndPortfolio[BIC], "WWS1_A" &amp; ROW()-12, SummaryByBICAndPortfolio[BICPortfolio], G$7)</f>
        <v>0</v>
      </c>
      <c r="H16" s="100">
        <f>SUMIFS(SummaryByBICAndPortfolio[Year1OpexEfficiencyResult], SummaryByBICAndPortfolio[BIC], "WWS1_A" &amp; ROW()-12, SummaryByBICAndPortfolio[BICPortfolio], H$7)</f>
        <v>0</v>
      </c>
      <c r="I16" s="100">
        <f>SUMIFS(SummaryByBICAndPortfolio[Year1OpexEfficiencyResult], SummaryByBICAndPortfolio[BIC], "WWS1_A" &amp; ROW()-12, SummaryByBICAndPortfolio[BICPortfolio], I$8)</f>
        <v>0</v>
      </c>
      <c r="J16" s="100">
        <f>SUMIFS(SummaryByBICAndPortfolio[Year1OpexEfficiencyResult], SummaryByBICAndPortfolio[BIC], "WWS1_A" &amp; ROW()-12, SummaryByBICAndPortfolio[BICPortfolio], J$8)</f>
        <v>0</v>
      </c>
      <c r="K16" s="100">
        <f>SUMIFS(SummaryByBICAndPortfolio[Year1OpexEfficiencyResult], SummaryByBICAndPortfolio[BIC], "WWS1_A" &amp; ROW()-12, SummaryByBICAndPortfolio[BICPortfolio], K$8)</f>
        <v>0</v>
      </c>
      <c r="L16" s="101">
        <f t="shared" si="0"/>
        <v>0</v>
      </c>
      <c r="M16" s="100">
        <f>SUMIFS(SummaryByBICAndPortfolio[Year2OpexEfficiencyResult], SummaryByBICAndPortfolio[BIC], "WWS1_A" &amp; ROW()-12, SummaryByBICAndPortfolio[BICPortfolio], M$7)</f>
        <v>0</v>
      </c>
      <c r="N16" s="100">
        <f>SUMIFS(SummaryByBICAndPortfolio[Year2OpexEfficiencyResult], SummaryByBICAndPortfolio[BIC], "WWS1_A" &amp; ROW()-12, SummaryByBICAndPortfolio[BICPortfolio], N$7)</f>
        <v>0</v>
      </c>
      <c r="O16" s="100">
        <f>SUMIFS(SummaryByBICAndPortfolio[Year2OpexEfficiencyResult], SummaryByBICAndPortfolio[BIC], "WWS1_A" &amp; ROW()-12, SummaryByBICAndPortfolio[BICPortfolio], O$8)</f>
        <v>0</v>
      </c>
      <c r="P16" s="100">
        <f>SUMIFS(SummaryByBICAndPortfolio[Year2OpexEfficiencyResult], SummaryByBICAndPortfolio[BIC], "WWS1_A" &amp; ROW()-12, SummaryByBICAndPortfolio[BICPortfolio], P$8)</f>
        <v>0</v>
      </c>
      <c r="Q16" s="100">
        <f>SUMIFS(SummaryByBICAndPortfolio[Year2OpexEfficiencyResult], SummaryByBICAndPortfolio[BIC], "WWS1_A" &amp; ROW()-12, SummaryByBICAndPortfolio[BICPortfolio], Q$8)</f>
        <v>0</v>
      </c>
      <c r="R16" s="101">
        <f t="shared" si="1"/>
        <v>0</v>
      </c>
      <c r="S16" s="100">
        <f>SUMIFS(SummaryByBICAndPortfolio[Year3OpexEfficiencyResult], SummaryByBICAndPortfolio[BIC], "WWS1_A" &amp; ROW()-12, SummaryByBICAndPortfolio[BICPortfolio], S$7)</f>
        <v>0</v>
      </c>
      <c r="T16" s="100">
        <f>SUMIFS(SummaryByBICAndPortfolio[Year3OpexEfficiencyResult], SummaryByBICAndPortfolio[BIC], "WWS1_A" &amp; ROW()-12, SummaryByBICAndPortfolio[BICPortfolio], T$7)</f>
        <v>0</v>
      </c>
      <c r="U16" s="100">
        <f>SUMIFS(SummaryByBICAndPortfolio[Year3OpexEfficiencyResult], SummaryByBICAndPortfolio[BIC], "WWS1_A" &amp; ROW()-12, SummaryByBICAndPortfolio[BICPortfolio], U$8)</f>
        <v>0</v>
      </c>
      <c r="V16" s="100">
        <f>SUMIFS(SummaryByBICAndPortfolio[Year3OpexEfficiencyResult], SummaryByBICAndPortfolio[BIC], "WWS1_A" &amp; ROW()-12, SummaryByBICAndPortfolio[BICPortfolio], V$8)</f>
        <v>0</v>
      </c>
      <c r="W16" s="100">
        <f>SUMIFS(SummaryByBICAndPortfolio[Year3OpexEfficiencyResult], SummaryByBICAndPortfolio[BIC], "WWS1_A" &amp; ROW()-12, SummaryByBICAndPortfolio[BICPortfolio], W$8)</f>
        <v>0</v>
      </c>
      <c r="X16" s="101">
        <f t="shared" si="2"/>
        <v>0</v>
      </c>
      <c r="Y16" s="100">
        <f>SUMIFS(SummaryByBICAndPortfolio[Year4OpexEfficiencyResult], SummaryByBICAndPortfolio[BIC], "WWS1_A" &amp; ROW()-12, SummaryByBICAndPortfolio[BICPortfolio], Y$7)</f>
        <v>0</v>
      </c>
      <c r="Z16" s="100">
        <f>SUMIFS(SummaryByBICAndPortfolio[Year4OpexEfficiencyResult], SummaryByBICAndPortfolio[BIC], "WWS1_A" &amp; ROW()-12, SummaryByBICAndPortfolio[BICPortfolio], Z$7)</f>
        <v>0</v>
      </c>
      <c r="AA16" s="100">
        <f>SUMIFS(SummaryByBICAndPortfolio[Year4OpexEfficiencyResult], SummaryByBICAndPortfolio[BIC], "WWS1_A" &amp; ROW()-12, SummaryByBICAndPortfolio[BICPortfolio], AA$8)</f>
        <v>0</v>
      </c>
      <c r="AB16" s="100">
        <f>SUMIFS(SummaryByBICAndPortfolio[Year4OpexEfficiencyResult], SummaryByBICAndPortfolio[BIC], "WWS1_A" &amp; ROW()-12, SummaryByBICAndPortfolio[BICPortfolio], AB$8)</f>
        <v>0</v>
      </c>
      <c r="AC16" s="100">
        <f>SUMIFS(SummaryByBICAndPortfolio[Year4OpexEfficiencyResult], SummaryByBICAndPortfolio[BIC], "WWS1_A" &amp; ROW()-12, SummaryByBICAndPortfolio[BICPortfolio], AC$8)</f>
        <v>0</v>
      </c>
      <c r="AD16" s="101">
        <f t="shared" si="3"/>
        <v>0</v>
      </c>
      <c r="AE16" s="100">
        <f>SUMIFS(SummaryByBICAndPortfolio[Year5OpexEfficiencyResult], SummaryByBICAndPortfolio[BIC], "WWS1_A" &amp; ROW()-12, SummaryByBICAndPortfolio[BICPortfolio], AE$7)</f>
        <v>0</v>
      </c>
      <c r="AF16" s="100">
        <f>SUMIFS(SummaryByBICAndPortfolio[Year5OpexEfficiencyResult], SummaryByBICAndPortfolio[BIC], "WWS1_A" &amp; ROW()-12, SummaryByBICAndPortfolio[BICPortfolio], AF$7)</f>
        <v>0</v>
      </c>
      <c r="AG16" s="100">
        <f>SUMIFS(SummaryByBICAndPortfolio[Year5OpexEfficiencyResult], SummaryByBICAndPortfolio[BIC], "WWS1_A" &amp; ROW()-12, SummaryByBICAndPortfolio[BICPortfolio], AG$8)</f>
        <v>0</v>
      </c>
      <c r="AH16" s="100">
        <f>SUMIFS(SummaryByBICAndPortfolio[Year5OpexEfficiencyResult], SummaryByBICAndPortfolio[BIC], "WWS1_A" &amp; ROW()-12, SummaryByBICAndPortfolio[BICPortfolio], AH$8)</f>
        <v>0</v>
      </c>
      <c r="AI16" s="100">
        <f>SUMIFS(SummaryByBICAndPortfolio[Year5OpexEfficiencyResult], SummaryByBICAndPortfolio[BIC], "WWS1_A" &amp; ROW()-12, SummaryByBICAndPortfolio[BICPortfolio], AI$8)</f>
        <v>0</v>
      </c>
      <c r="AJ16" s="101">
        <f t="shared" si="4"/>
        <v>0</v>
      </c>
    </row>
    <row r="17" spans="2:36" ht="13.9" customHeight="1" thickBot="1">
      <c r="B17" s="21"/>
      <c r="C17" s="26" t="s">
        <v>35</v>
      </c>
      <c r="D17" s="27"/>
      <c r="E17" s="28"/>
      <c r="F17" s="29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</row>
    <row r="18" spans="2:36" ht="13.9" customHeight="1" thickBot="1">
      <c r="B18" s="30">
        <v>5</v>
      </c>
      <c r="C18" s="31" t="s">
        <v>36</v>
      </c>
      <c r="D18" s="32"/>
      <c r="E18" s="24" t="str">
        <f>IF(HeaderParameters[CurrencyScale]="Thousands","£k", IF(HeaderParameters[CurrencyScale]="Millions", "£m", "£"))</f>
        <v>£</v>
      </c>
      <c r="F18" s="33">
        <v>3</v>
      </c>
      <c r="G18" s="100">
        <f>SUMIFS(SummaryByBICAndPortfolio[Year1OpexEfficiencyResult], SummaryByBICAndPortfolio[BIC], "WWS1_A" &amp; ROW()-13, SummaryByBICAndPortfolio[BICPortfolio], G$7)</f>
        <v>0</v>
      </c>
      <c r="H18" s="100">
        <f>SUMIFS(SummaryByBICAndPortfolio[Year1OpexEfficiencyResult], SummaryByBICAndPortfolio[BIC], "WWS1_A" &amp; ROW()-13, SummaryByBICAndPortfolio[BICPortfolio], H$7)</f>
        <v>0</v>
      </c>
      <c r="I18" s="100">
        <f>SUMIFS(SummaryByBICAndPortfolio[Year1OpexEfficiencyResult], SummaryByBICAndPortfolio[BIC], "WWS1_A" &amp; ROW()-13, SummaryByBICAndPortfolio[BICPortfolio], I$8)</f>
        <v>0</v>
      </c>
      <c r="J18" s="100">
        <f>SUMIFS(SummaryByBICAndPortfolio[Year1OpexEfficiencyResult], SummaryByBICAndPortfolio[BIC], "WWS1_A" &amp; ROW()-13, SummaryByBICAndPortfolio[BICPortfolio], J$8)</f>
        <v>0</v>
      </c>
      <c r="K18" s="100">
        <f>SUMIFS(SummaryByBICAndPortfolio[Year1OpexEfficiencyResult], SummaryByBICAndPortfolio[BIC], "WWS1_A" &amp; ROW()-13, SummaryByBICAndPortfolio[BICPortfolio], K$8)</f>
        <v>0</v>
      </c>
      <c r="L18" s="101">
        <f t="shared" si="0"/>
        <v>0</v>
      </c>
      <c r="M18" s="100">
        <f>SUMIFS(SummaryByBICAndPortfolio[Year2OpexEfficiencyResult], SummaryByBICAndPortfolio[BIC], "WWS1_A" &amp; ROW()-13, SummaryByBICAndPortfolio[BICPortfolio], M$7)</f>
        <v>0</v>
      </c>
      <c r="N18" s="100">
        <f>SUMIFS(SummaryByBICAndPortfolio[Year2OpexEfficiencyResult], SummaryByBICAndPortfolio[BIC], "WWS1_A" &amp; ROW()-13, SummaryByBICAndPortfolio[BICPortfolio], N$7)</f>
        <v>0</v>
      </c>
      <c r="O18" s="100">
        <f>SUMIFS(SummaryByBICAndPortfolio[Year2OpexEfficiencyResult], SummaryByBICAndPortfolio[BIC], "WWS1_A" &amp; ROW()-13, SummaryByBICAndPortfolio[BICPortfolio], O$8)</f>
        <v>0</v>
      </c>
      <c r="P18" s="100">
        <f>SUMIFS(SummaryByBICAndPortfolio[Year2OpexEfficiencyResult], SummaryByBICAndPortfolio[BIC], "WWS1_A" &amp; ROW()-13, SummaryByBICAndPortfolio[BICPortfolio], P$8)</f>
        <v>0</v>
      </c>
      <c r="Q18" s="100">
        <f>SUMIFS(SummaryByBICAndPortfolio[Year2OpexEfficiencyResult], SummaryByBICAndPortfolio[BIC], "WWS1_A" &amp; ROW()-13, SummaryByBICAndPortfolio[BICPortfolio], Q$8)</f>
        <v>0</v>
      </c>
      <c r="R18" s="101">
        <f t="shared" si="1"/>
        <v>0</v>
      </c>
      <c r="S18" s="100">
        <f>SUMIFS(SummaryByBICAndPortfolio[Year3OpexEfficiencyResult], SummaryByBICAndPortfolio[BIC], "WWS1_A" &amp; ROW()-13, SummaryByBICAndPortfolio[BICPortfolio], S$7)</f>
        <v>0</v>
      </c>
      <c r="T18" s="100">
        <f>SUMIFS(SummaryByBICAndPortfolio[Year3OpexEfficiencyResult], SummaryByBICAndPortfolio[BIC], "WWS1_A" &amp; ROW()-13, SummaryByBICAndPortfolio[BICPortfolio], T$7)</f>
        <v>0</v>
      </c>
      <c r="U18" s="100">
        <f>SUMIFS(SummaryByBICAndPortfolio[Year3OpexEfficiencyResult], SummaryByBICAndPortfolio[BIC], "WWS1_A" &amp; ROW()-13, SummaryByBICAndPortfolio[BICPortfolio], U$8)</f>
        <v>0</v>
      </c>
      <c r="V18" s="100">
        <f>SUMIFS(SummaryByBICAndPortfolio[Year3OpexEfficiencyResult], SummaryByBICAndPortfolio[BIC], "WWS1_A" &amp; ROW()-13, SummaryByBICAndPortfolio[BICPortfolio], V$8)</f>
        <v>0</v>
      </c>
      <c r="W18" s="100">
        <f>SUMIFS(SummaryByBICAndPortfolio[Year3OpexEfficiencyResult], SummaryByBICAndPortfolio[BIC], "WWS1_A" &amp; ROW()-13, SummaryByBICAndPortfolio[BICPortfolio], W$8)</f>
        <v>0</v>
      </c>
      <c r="X18" s="101">
        <f t="shared" si="2"/>
        <v>0</v>
      </c>
      <c r="Y18" s="100">
        <f>SUMIFS(SummaryByBICAndPortfolio[Year4OpexEfficiencyResult], SummaryByBICAndPortfolio[BIC], "WWS1_A" &amp; ROW()-13, SummaryByBICAndPortfolio[BICPortfolio], Y$7)</f>
        <v>0</v>
      </c>
      <c r="Z18" s="100">
        <f>SUMIFS(SummaryByBICAndPortfolio[Year4OpexEfficiencyResult], SummaryByBICAndPortfolio[BIC], "WWS1_A" &amp; ROW()-13, SummaryByBICAndPortfolio[BICPortfolio], Z$7)</f>
        <v>0</v>
      </c>
      <c r="AA18" s="100">
        <f>SUMIFS(SummaryByBICAndPortfolio[Year4OpexEfficiencyResult], SummaryByBICAndPortfolio[BIC], "WWS1_A" &amp; ROW()-13, SummaryByBICAndPortfolio[BICPortfolio], AA$8)</f>
        <v>0</v>
      </c>
      <c r="AB18" s="100">
        <f>SUMIFS(SummaryByBICAndPortfolio[Year4OpexEfficiencyResult], SummaryByBICAndPortfolio[BIC], "WWS1_A" &amp; ROW()-13, SummaryByBICAndPortfolio[BICPortfolio], AB$8)</f>
        <v>0</v>
      </c>
      <c r="AC18" s="100">
        <f>SUMIFS(SummaryByBICAndPortfolio[Year4OpexEfficiencyResult], SummaryByBICAndPortfolio[BIC], "WWS1_A" &amp; ROW()-13, SummaryByBICAndPortfolio[BICPortfolio], AC$8)</f>
        <v>0</v>
      </c>
      <c r="AD18" s="101">
        <f t="shared" si="3"/>
        <v>0</v>
      </c>
      <c r="AE18" s="100">
        <f>SUMIFS(SummaryByBICAndPortfolio[Year5OpexEfficiencyResult], SummaryByBICAndPortfolio[BIC], "WWS1_A" &amp; ROW()-13, SummaryByBICAndPortfolio[BICPortfolio], AE$7)</f>
        <v>0</v>
      </c>
      <c r="AF18" s="100">
        <f>SUMIFS(SummaryByBICAndPortfolio[Year5OpexEfficiencyResult], SummaryByBICAndPortfolio[BIC], "WWS1_A" &amp; ROW()-13, SummaryByBICAndPortfolio[BICPortfolio], AF$7)</f>
        <v>0</v>
      </c>
      <c r="AG18" s="100">
        <f>SUMIFS(SummaryByBICAndPortfolio[Year5OpexEfficiencyResult], SummaryByBICAndPortfolio[BIC], "WWS1_A" &amp; ROW()-13, SummaryByBICAndPortfolio[BICPortfolio], AG$8)</f>
        <v>0</v>
      </c>
      <c r="AH18" s="100">
        <f>SUMIFS(SummaryByBICAndPortfolio[Year5OpexEfficiencyResult], SummaryByBICAndPortfolio[BIC], "WWS1_A" &amp; ROW()-13, SummaryByBICAndPortfolio[BICPortfolio], AH$8)</f>
        <v>0</v>
      </c>
      <c r="AI18" s="100">
        <f>SUMIFS(SummaryByBICAndPortfolio[Year5OpexEfficiencyResult], SummaryByBICAndPortfolio[BIC], "WWS1_A" &amp; ROW()-13, SummaryByBICAndPortfolio[BICPortfolio], AI$8)</f>
        <v>0</v>
      </c>
      <c r="AJ18" s="101">
        <f t="shared" si="4"/>
        <v>0</v>
      </c>
    </row>
    <row r="19" spans="2:36" ht="13.9" customHeight="1" thickBot="1">
      <c r="B19" s="21">
        <v>6</v>
      </c>
      <c r="C19" s="22" t="s">
        <v>37</v>
      </c>
      <c r="D19" s="23"/>
      <c r="E19" s="24" t="str">
        <f>IF(HeaderParameters[CurrencyScale]="Thousands","£k", IF(HeaderParameters[CurrencyScale]="Millions", "£m", "£"))</f>
        <v>£</v>
      </c>
      <c r="F19" s="33">
        <v>3</v>
      </c>
      <c r="G19" s="100">
        <f>SUMIFS(SummaryByBICAndPortfolio[Year1OpexEfficiencyResult], SummaryByBICAndPortfolio[BIC], "WWS1_A" &amp; ROW()-13, SummaryByBICAndPortfolio[BICPortfolio], G$7)</f>
        <v>0</v>
      </c>
      <c r="H19" s="100">
        <f>SUMIFS(SummaryByBICAndPortfolio[Year1OpexEfficiencyResult], SummaryByBICAndPortfolio[BIC], "WWS1_A" &amp; ROW()-13, SummaryByBICAndPortfolio[BICPortfolio], H$7)</f>
        <v>0</v>
      </c>
      <c r="I19" s="100">
        <f>SUMIFS(SummaryByBICAndPortfolio[Year1OpexEfficiencyResult], SummaryByBICAndPortfolio[BIC], "WWS1_A" &amp; ROW()-13, SummaryByBICAndPortfolio[BICPortfolio], I$8)</f>
        <v>0</v>
      </c>
      <c r="J19" s="100">
        <f>SUMIFS(SummaryByBICAndPortfolio[Year1OpexEfficiencyResult], SummaryByBICAndPortfolio[BIC], "WWS1_A" &amp; ROW()-13, SummaryByBICAndPortfolio[BICPortfolio], J$8)</f>
        <v>0</v>
      </c>
      <c r="K19" s="100">
        <f>SUMIFS(SummaryByBICAndPortfolio[Year1OpexEfficiencyResult], SummaryByBICAndPortfolio[BIC], "WWS1_A" &amp; ROW()-13, SummaryByBICAndPortfolio[BICPortfolio], K$8)</f>
        <v>0</v>
      </c>
      <c r="L19" s="101">
        <f t="shared" si="0"/>
        <v>0</v>
      </c>
      <c r="M19" s="100">
        <f>SUMIFS(SummaryByBICAndPortfolio[Year2OpexEfficiencyResult], SummaryByBICAndPortfolio[BIC], "WWS1_A" &amp; ROW()-13, SummaryByBICAndPortfolio[BICPortfolio], M$7)</f>
        <v>0</v>
      </c>
      <c r="N19" s="100">
        <f>SUMIFS(SummaryByBICAndPortfolio[Year2OpexEfficiencyResult], SummaryByBICAndPortfolio[BIC], "WWS1_A" &amp; ROW()-13, SummaryByBICAndPortfolio[BICPortfolio], N$7)</f>
        <v>0</v>
      </c>
      <c r="O19" s="100">
        <f>SUMIFS(SummaryByBICAndPortfolio[Year2OpexEfficiencyResult], SummaryByBICAndPortfolio[BIC], "WWS1_A" &amp; ROW()-13, SummaryByBICAndPortfolio[BICPortfolio], O$8)</f>
        <v>0</v>
      </c>
      <c r="P19" s="100">
        <f>SUMIFS(SummaryByBICAndPortfolio[Year2OpexEfficiencyResult], SummaryByBICAndPortfolio[BIC], "WWS1_A" &amp; ROW()-13, SummaryByBICAndPortfolio[BICPortfolio], P$8)</f>
        <v>0</v>
      </c>
      <c r="Q19" s="100">
        <f>SUMIFS(SummaryByBICAndPortfolio[Year2OpexEfficiencyResult], SummaryByBICAndPortfolio[BIC], "WWS1_A" &amp; ROW()-13, SummaryByBICAndPortfolio[BICPortfolio], Q$8)</f>
        <v>0</v>
      </c>
      <c r="R19" s="101">
        <f t="shared" si="1"/>
        <v>0</v>
      </c>
      <c r="S19" s="100">
        <f>SUMIFS(SummaryByBICAndPortfolio[Year3OpexEfficiencyResult], SummaryByBICAndPortfolio[BIC], "WWS1_A" &amp; ROW()-13, SummaryByBICAndPortfolio[BICPortfolio], S$7)</f>
        <v>0</v>
      </c>
      <c r="T19" s="100">
        <f>SUMIFS(SummaryByBICAndPortfolio[Year3OpexEfficiencyResult], SummaryByBICAndPortfolio[BIC], "WWS1_A" &amp; ROW()-13, SummaryByBICAndPortfolio[BICPortfolio], T$7)</f>
        <v>0</v>
      </c>
      <c r="U19" s="100">
        <f>SUMIFS(SummaryByBICAndPortfolio[Year3OpexEfficiencyResult], SummaryByBICAndPortfolio[BIC], "WWS1_A" &amp; ROW()-13, SummaryByBICAndPortfolio[BICPortfolio], U$8)</f>
        <v>0</v>
      </c>
      <c r="V19" s="100">
        <f>SUMIFS(SummaryByBICAndPortfolio[Year3OpexEfficiencyResult], SummaryByBICAndPortfolio[BIC], "WWS1_A" &amp; ROW()-13, SummaryByBICAndPortfolio[BICPortfolio], V$8)</f>
        <v>0</v>
      </c>
      <c r="W19" s="100">
        <f>SUMIFS(SummaryByBICAndPortfolio[Year3OpexEfficiencyResult], SummaryByBICAndPortfolio[BIC], "WWS1_A" &amp; ROW()-13, SummaryByBICAndPortfolio[BICPortfolio], W$8)</f>
        <v>0</v>
      </c>
      <c r="X19" s="101">
        <f t="shared" si="2"/>
        <v>0</v>
      </c>
      <c r="Y19" s="100">
        <f>SUMIFS(SummaryByBICAndPortfolio[Year4OpexEfficiencyResult], SummaryByBICAndPortfolio[BIC], "WWS1_A" &amp; ROW()-13, SummaryByBICAndPortfolio[BICPortfolio], Y$7)</f>
        <v>0</v>
      </c>
      <c r="Z19" s="100">
        <f>SUMIFS(SummaryByBICAndPortfolio[Year4OpexEfficiencyResult], SummaryByBICAndPortfolio[BIC], "WWS1_A" &amp; ROW()-13, SummaryByBICAndPortfolio[BICPortfolio], Z$7)</f>
        <v>0</v>
      </c>
      <c r="AA19" s="100">
        <f>SUMIFS(SummaryByBICAndPortfolio[Year4OpexEfficiencyResult], SummaryByBICAndPortfolio[BIC], "WWS1_A" &amp; ROW()-13, SummaryByBICAndPortfolio[BICPortfolio], AA$8)</f>
        <v>0</v>
      </c>
      <c r="AB19" s="100">
        <f>SUMIFS(SummaryByBICAndPortfolio[Year4OpexEfficiencyResult], SummaryByBICAndPortfolio[BIC], "WWS1_A" &amp; ROW()-13, SummaryByBICAndPortfolio[BICPortfolio], AB$8)</f>
        <v>0</v>
      </c>
      <c r="AC19" s="100">
        <f>SUMIFS(SummaryByBICAndPortfolio[Year4OpexEfficiencyResult], SummaryByBICAndPortfolio[BIC], "WWS1_A" &amp; ROW()-13, SummaryByBICAndPortfolio[BICPortfolio], AC$8)</f>
        <v>0</v>
      </c>
      <c r="AD19" s="101">
        <f t="shared" si="3"/>
        <v>0</v>
      </c>
      <c r="AE19" s="100">
        <f>SUMIFS(SummaryByBICAndPortfolio[Year5OpexEfficiencyResult], SummaryByBICAndPortfolio[BIC], "WWS1_A" &amp; ROW()-13, SummaryByBICAndPortfolio[BICPortfolio], AE$7)</f>
        <v>0</v>
      </c>
      <c r="AF19" s="100">
        <f>SUMIFS(SummaryByBICAndPortfolio[Year5OpexEfficiencyResult], SummaryByBICAndPortfolio[BIC], "WWS1_A" &amp; ROW()-13, SummaryByBICAndPortfolio[BICPortfolio], AF$7)</f>
        <v>0</v>
      </c>
      <c r="AG19" s="100">
        <f>SUMIFS(SummaryByBICAndPortfolio[Year5OpexEfficiencyResult], SummaryByBICAndPortfolio[BIC], "WWS1_A" &amp; ROW()-13, SummaryByBICAndPortfolio[BICPortfolio], AG$8)</f>
        <v>0</v>
      </c>
      <c r="AH19" s="100">
        <f>SUMIFS(SummaryByBICAndPortfolio[Year5OpexEfficiencyResult], SummaryByBICAndPortfolio[BIC], "WWS1_A" &amp; ROW()-13, SummaryByBICAndPortfolio[BICPortfolio], AH$8)</f>
        <v>0</v>
      </c>
      <c r="AI19" s="100">
        <f>SUMIFS(SummaryByBICAndPortfolio[Year5OpexEfficiencyResult], SummaryByBICAndPortfolio[BIC], "WWS1_A" &amp; ROW()-13, SummaryByBICAndPortfolio[BICPortfolio], AI$8)</f>
        <v>0</v>
      </c>
      <c r="AJ19" s="101">
        <f t="shared" si="4"/>
        <v>0</v>
      </c>
    </row>
    <row r="20" spans="2:36" ht="13.9" customHeight="1" thickBot="1">
      <c r="B20" s="21">
        <v>7</v>
      </c>
      <c r="C20" s="22" t="s">
        <v>38</v>
      </c>
      <c r="D20" s="23"/>
      <c r="E20" s="24" t="str">
        <f>IF(HeaderParameters[CurrencyScale]="Thousands","£k", IF(HeaderParameters[CurrencyScale]="Millions", "£m", "£"))</f>
        <v>£</v>
      </c>
      <c r="F20" s="33">
        <v>3</v>
      </c>
      <c r="G20" s="100">
        <f>SUMIFS(SummaryByBICAndPortfolio[Year1OpexEfficiencyResult], SummaryByBICAndPortfolio[BIC], "WWS1_A" &amp; ROW()-13, SummaryByBICAndPortfolio[BICPortfolio], G$7)</f>
        <v>0</v>
      </c>
      <c r="H20" s="100">
        <f>SUMIFS(SummaryByBICAndPortfolio[Year1OpexEfficiencyResult], SummaryByBICAndPortfolio[BIC], "WWS1_A" &amp; ROW()-13, SummaryByBICAndPortfolio[BICPortfolio], H$7)</f>
        <v>0</v>
      </c>
      <c r="I20" s="100">
        <f>SUMIFS(SummaryByBICAndPortfolio[Year1OpexEfficiencyResult], SummaryByBICAndPortfolio[BIC], "WWS1_A" &amp; ROW()-13, SummaryByBICAndPortfolio[BICPortfolio], I$8)</f>
        <v>0</v>
      </c>
      <c r="J20" s="100">
        <f>SUMIFS(SummaryByBICAndPortfolio[Year1OpexEfficiencyResult], SummaryByBICAndPortfolio[BIC], "WWS1_A" &amp; ROW()-13, SummaryByBICAndPortfolio[BICPortfolio], J$8)</f>
        <v>0</v>
      </c>
      <c r="K20" s="100">
        <f>SUMIFS(SummaryByBICAndPortfolio[Year1OpexEfficiencyResult], SummaryByBICAndPortfolio[BIC], "WWS1_A" &amp; ROW()-13, SummaryByBICAndPortfolio[BICPortfolio], K$8)</f>
        <v>0</v>
      </c>
      <c r="L20" s="101">
        <f t="shared" si="0"/>
        <v>0</v>
      </c>
      <c r="M20" s="100">
        <f>SUMIFS(SummaryByBICAndPortfolio[Year2OpexEfficiencyResult], SummaryByBICAndPortfolio[BIC], "WWS1_A" &amp; ROW()-13, SummaryByBICAndPortfolio[BICPortfolio], M$7)</f>
        <v>0</v>
      </c>
      <c r="N20" s="100">
        <f>SUMIFS(SummaryByBICAndPortfolio[Year2OpexEfficiencyResult], SummaryByBICAndPortfolio[BIC], "WWS1_A" &amp; ROW()-13, SummaryByBICAndPortfolio[BICPortfolio], N$7)</f>
        <v>0</v>
      </c>
      <c r="O20" s="100">
        <f>SUMIFS(SummaryByBICAndPortfolio[Year2OpexEfficiencyResult], SummaryByBICAndPortfolio[BIC], "WWS1_A" &amp; ROW()-13, SummaryByBICAndPortfolio[BICPortfolio], O$8)</f>
        <v>0</v>
      </c>
      <c r="P20" s="100">
        <f>SUMIFS(SummaryByBICAndPortfolio[Year2OpexEfficiencyResult], SummaryByBICAndPortfolio[BIC], "WWS1_A" &amp; ROW()-13, SummaryByBICAndPortfolio[BICPortfolio], P$8)</f>
        <v>0</v>
      </c>
      <c r="Q20" s="100">
        <f>SUMIFS(SummaryByBICAndPortfolio[Year2OpexEfficiencyResult], SummaryByBICAndPortfolio[BIC], "WWS1_A" &amp; ROW()-13, SummaryByBICAndPortfolio[BICPortfolio], Q$8)</f>
        <v>0</v>
      </c>
      <c r="R20" s="101">
        <f t="shared" si="1"/>
        <v>0</v>
      </c>
      <c r="S20" s="100">
        <f>SUMIFS(SummaryByBICAndPortfolio[Year3OpexEfficiencyResult], SummaryByBICAndPortfolio[BIC], "WWS1_A" &amp; ROW()-13, SummaryByBICAndPortfolio[BICPortfolio], S$7)</f>
        <v>0</v>
      </c>
      <c r="T20" s="100">
        <f>SUMIFS(SummaryByBICAndPortfolio[Year3OpexEfficiencyResult], SummaryByBICAndPortfolio[BIC], "WWS1_A" &amp; ROW()-13, SummaryByBICAndPortfolio[BICPortfolio], T$7)</f>
        <v>0</v>
      </c>
      <c r="U20" s="100">
        <f>SUMIFS(SummaryByBICAndPortfolio[Year3OpexEfficiencyResult], SummaryByBICAndPortfolio[BIC], "WWS1_A" &amp; ROW()-13, SummaryByBICAndPortfolio[BICPortfolio], U$8)</f>
        <v>0</v>
      </c>
      <c r="V20" s="100">
        <f>SUMIFS(SummaryByBICAndPortfolio[Year3OpexEfficiencyResult], SummaryByBICAndPortfolio[BIC], "WWS1_A" &amp; ROW()-13, SummaryByBICAndPortfolio[BICPortfolio], V$8)</f>
        <v>0</v>
      </c>
      <c r="W20" s="100">
        <f>SUMIFS(SummaryByBICAndPortfolio[Year3OpexEfficiencyResult], SummaryByBICAndPortfolio[BIC], "WWS1_A" &amp; ROW()-13, SummaryByBICAndPortfolio[BICPortfolio], W$8)</f>
        <v>0</v>
      </c>
      <c r="X20" s="101">
        <f t="shared" si="2"/>
        <v>0</v>
      </c>
      <c r="Y20" s="100">
        <f>SUMIFS(SummaryByBICAndPortfolio[Year4OpexEfficiencyResult], SummaryByBICAndPortfolio[BIC], "WWS1_A" &amp; ROW()-13, SummaryByBICAndPortfolio[BICPortfolio], Y$7)</f>
        <v>0</v>
      </c>
      <c r="Z20" s="100">
        <f>SUMIFS(SummaryByBICAndPortfolio[Year4OpexEfficiencyResult], SummaryByBICAndPortfolio[BIC], "WWS1_A" &amp; ROW()-13, SummaryByBICAndPortfolio[BICPortfolio], Z$7)</f>
        <v>0</v>
      </c>
      <c r="AA20" s="100">
        <f>SUMIFS(SummaryByBICAndPortfolio[Year4OpexEfficiencyResult], SummaryByBICAndPortfolio[BIC], "WWS1_A" &amp; ROW()-13, SummaryByBICAndPortfolio[BICPortfolio], AA$8)</f>
        <v>0</v>
      </c>
      <c r="AB20" s="100">
        <f>SUMIFS(SummaryByBICAndPortfolio[Year4OpexEfficiencyResult], SummaryByBICAndPortfolio[BIC], "WWS1_A" &amp; ROW()-13, SummaryByBICAndPortfolio[BICPortfolio], AB$8)</f>
        <v>0</v>
      </c>
      <c r="AC20" s="100">
        <f>SUMIFS(SummaryByBICAndPortfolio[Year4OpexEfficiencyResult], SummaryByBICAndPortfolio[BIC], "WWS1_A" &amp; ROW()-13, SummaryByBICAndPortfolio[BICPortfolio], AC$8)</f>
        <v>0</v>
      </c>
      <c r="AD20" s="101">
        <f t="shared" si="3"/>
        <v>0</v>
      </c>
      <c r="AE20" s="100">
        <f>SUMIFS(SummaryByBICAndPortfolio[Year5OpexEfficiencyResult], SummaryByBICAndPortfolio[BIC], "WWS1_A" &amp; ROW()-13, SummaryByBICAndPortfolio[BICPortfolio], AE$7)</f>
        <v>0</v>
      </c>
      <c r="AF20" s="100">
        <f>SUMIFS(SummaryByBICAndPortfolio[Year5OpexEfficiencyResult], SummaryByBICAndPortfolio[BIC], "WWS1_A" &amp; ROW()-13, SummaryByBICAndPortfolio[BICPortfolio], AF$7)</f>
        <v>0</v>
      </c>
      <c r="AG20" s="100">
        <f>SUMIFS(SummaryByBICAndPortfolio[Year5OpexEfficiencyResult], SummaryByBICAndPortfolio[BIC], "WWS1_A" &amp; ROW()-13, SummaryByBICAndPortfolio[BICPortfolio], AG$8)</f>
        <v>0</v>
      </c>
      <c r="AH20" s="100">
        <f>SUMIFS(SummaryByBICAndPortfolio[Year5OpexEfficiencyResult], SummaryByBICAndPortfolio[BIC], "WWS1_A" &amp; ROW()-13, SummaryByBICAndPortfolio[BICPortfolio], AH$8)</f>
        <v>0</v>
      </c>
      <c r="AI20" s="100">
        <f>SUMIFS(SummaryByBICAndPortfolio[Year5OpexEfficiencyResult], SummaryByBICAndPortfolio[BIC], "WWS1_A" &amp; ROW()-13, SummaryByBICAndPortfolio[BICPortfolio], AI$8)</f>
        <v>0</v>
      </c>
      <c r="AJ20" s="101">
        <f t="shared" si="4"/>
        <v>0</v>
      </c>
    </row>
    <row r="21" spans="2:36" ht="13.9" customHeight="1" thickBot="1">
      <c r="B21" s="21">
        <v>8</v>
      </c>
      <c r="C21" s="22" t="s">
        <v>39</v>
      </c>
      <c r="D21" s="23"/>
      <c r="E21" s="24" t="str">
        <f>IF(HeaderParameters[CurrencyScale]="Thousands","£k", IF(HeaderParameters[CurrencyScale]="Millions", "£m", "£"))</f>
        <v>£</v>
      </c>
      <c r="F21" s="33">
        <v>3</v>
      </c>
      <c r="G21" s="100">
        <f>SUMIFS(SummaryByBICAndPortfolio[Year1OpexEfficiencyResult], SummaryByBICAndPortfolio[BIC], "WWS1_A" &amp; ROW()-13, SummaryByBICAndPortfolio[BICPortfolio], G$7)</f>
        <v>0</v>
      </c>
      <c r="H21" s="100">
        <f>SUMIFS(SummaryByBICAndPortfolio[Year1OpexEfficiencyResult], SummaryByBICAndPortfolio[BIC], "WWS1_A" &amp; ROW()-13, SummaryByBICAndPortfolio[BICPortfolio], H$7)</f>
        <v>0</v>
      </c>
      <c r="I21" s="100">
        <f>SUMIFS(SummaryByBICAndPortfolio[Year1OpexEfficiencyResult], SummaryByBICAndPortfolio[BIC], "WWS1_A" &amp; ROW()-13, SummaryByBICAndPortfolio[BICPortfolio], I$8)</f>
        <v>0</v>
      </c>
      <c r="J21" s="100">
        <f>SUMIFS(SummaryByBICAndPortfolio[Year1OpexEfficiencyResult], SummaryByBICAndPortfolio[BIC], "WWS1_A" &amp; ROW()-13, SummaryByBICAndPortfolio[BICPortfolio], J$8)</f>
        <v>0</v>
      </c>
      <c r="K21" s="100">
        <f>SUMIFS(SummaryByBICAndPortfolio[Year1OpexEfficiencyResult], SummaryByBICAndPortfolio[BIC], "WWS1_A" &amp; ROW()-13, SummaryByBICAndPortfolio[BICPortfolio], K$8)</f>
        <v>0</v>
      </c>
      <c r="L21" s="101">
        <f t="shared" si="0"/>
        <v>0</v>
      </c>
      <c r="M21" s="100">
        <f>SUMIFS(SummaryByBICAndPortfolio[Year2OpexEfficiencyResult], SummaryByBICAndPortfolio[BIC], "WWS1_A" &amp; ROW()-13, SummaryByBICAndPortfolio[BICPortfolio], M$7)</f>
        <v>0</v>
      </c>
      <c r="N21" s="100">
        <f>SUMIFS(SummaryByBICAndPortfolio[Year2OpexEfficiencyResult], SummaryByBICAndPortfolio[BIC], "WWS1_A" &amp; ROW()-13, SummaryByBICAndPortfolio[BICPortfolio], N$7)</f>
        <v>0</v>
      </c>
      <c r="O21" s="100">
        <f>SUMIFS(SummaryByBICAndPortfolio[Year2OpexEfficiencyResult], SummaryByBICAndPortfolio[BIC], "WWS1_A" &amp; ROW()-13, SummaryByBICAndPortfolio[BICPortfolio], O$8)</f>
        <v>0</v>
      </c>
      <c r="P21" s="100">
        <f>SUMIFS(SummaryByBICAndPortfolio[Year2OpexEfficiencyResult], SummaryByBICAndPortfolio[BIC], "WWS1_A" &amp; ROW()-13, SummaryByBICAndPortfolio[BICPortfolio], P$8)</f>
        <v>0</v>
      </c>
      <c r="Q21" s="100">
        <f>SUMIFS(SummaryByBICAndPortfolio[Year2OpexEfficiencyResult], SummaryByBICAndPortfolio[BIC], "WWS1_A" &amp; ROW()-13, SummaryByBICAndPortfolio[BICPortfolio], Q$8)</f>
        <v>0</v>
      </c>
      <c r="R21" s="101">
        <f t="shared" si="1"/>
        <v>0</v>
      </c>
      <c r="S21" s="100">
        <f>SUMIFS(SummaryByBICAndPortfolio[Year3OpexEfficiencyResult], SummaryByBICAndPortfolio[BIC], "WWS1_A" &amp; ROW()-13, SummaryByBICAndPortfolio[BICPortfolio], S$7)</f>
        <v>0</v>
      </c>
      <c r="T21" s="100">
        <f>SUMIFS(SummaryByBICAndPortfolio[Year3OpexEfficiencyResult], SummaryByBICAndPortfolio[BIC], "WWS1_A" &amp; ROW()-13, SummaryByBICAndPortfolio[BICPortfolio], T$7)</f>
        <v>0</v>
      </c>
      <c r="U21" s="100">
        <f>SUMIFS(SummaryByBICAndPortfolio[Year3OpexEfficiencyResult], SummaryByBICAndPortfolio[BIC], "WWS1_A" &amp; ROW()-13, SummaryByBICAndPortfolio[BICPortfolio], U$8)</f>
        <v>0</v>
      </c>
      <c r="V21" s="100">
        <f>SUMIFS(SummaryByBICAndPortfolio[Year3OpexEfficiencyResult], SummaryByBICAndPortfolio[BIC], "WWS1_A" &amp; ROW()-13, SummaryByBICAndPortfolio[BICPortfolio], V$8)</f>
        <v>0</v>
      </c>
      <c r="W21" s="100">
        <f>SUMIFS(SummaryByBICAndPortfolio[Year3OpexEfficiencyResult], SummaryByBICAndPortfolio[BIC], "WWS1_A" &amp; ROW()-13, SummaryByBICAndPortfolio[BICPortfolio], W$8)</f>
        <v>0</v>
      </c>
      <c r="X21" s="101">
        <f t="shared" si="2"/>
        <v>0</v>
      </c>
      <c r="Y21" s="100">
        <f>SUMIFS(SummaryByBICAndPortfolio[Year4OpexEfficiencyResult], SummaryByBICAndPortfolio[BIC], "WWS1_A" &amp; ROW()-13, SummaryByBICAndPortfolio[BICPortfolio], Y$7)</f>
        <v>0</v>
      </c>
      <c r="Z21" s="100">
        <f>SUMIFS(SummaryByBICAndPortfolio[Year4OpexEfficiencyResult], SummaryByBICAndPortfolio[BIC], "WWS1_A" &amp; ROW()-13, SummaryByBICAndPortfolio[BICPortfolio], Z$7)</f>
        <v>0</v>
      </c>
      <c r="AA21" s="100">
        <f>SUMIFS(SummaryByBICAndPortfolio[Year4OpexEfficiencyResult], SummaryByBICAndPortfolio[BIC], "WWS1_A" &amp; ROW()-13, SummaryByBICAndPortfolio[BICPortfolio], AA$8)</f>
        <v>0</v>
      </c>
      <c r="AB21" s="100">
        <f>SUMIFS(SummaryByBICAndPortfolio[Year4OpexEfficiencyResult], SummaryByBICAndPortfolio[BIC], "WWS1_A" &amp; ROW()-13, SummaryByBICAndPortfolio[BICPortfolio], AB$8)</f>
        <v>0</v>
      </c>
      <c r="AC21" s="100">
        <f>SUMIFS(SummaryByBICAndPortfolio[Year4OpexEfficiencyResult], SummaryByBICAndPortfolio[BIC], "WWS1_A" &amp; ROW()-13, SummaryByBICAndPortfolio[BICPortfolio], AC$8)</f>
        <v>0</v>
      </c>
      <c r="AD21" s="101">
        <f t="shared" si="3"/>
        <v>0</v>
      </c>
      <c r="AE21" s="100">
        <f>SUMIFS(SummaryByBICAndPortfolio[Year5OpexEfficiencyResult], SummaryByBICAndPortfolio[BIC], "WWS1_A" &amp; ROW()-13, SummaryByBICAndPortfolio[BICPortfolio], AE$7)</f>
        <v>0</v>
      </c>
      <c r="AF21" s="100">
        <f>SUMIFS(SummaryByBICAndPortfolio[Year5OpexEfficiencyResult], SummaryByBICAndPortfolio[BIC], "WWS1_A" &amp; ROW()-13, SummaryByBICAndPortfolio[BICPortfolio], AF$7)</f>
        <v>0</v>
      </c>
      <c r="AG21" s="100">
        <f>SUMIFS(SummaryByBICAndPortfolio[Year5OpexEfficiencyResult], SummaryByBICAndPortfolio[BIC], "WWS1_A" &amp; ROW()-13, SummaryByBICAndPortfolio[BICPortfolio], AG$8)</f>
        <v>0</v>
      </c>
      <c r="AH21" s="100">
        <f>SUMIFS(SummaryByBICAndPortfolio[Year5OpexEfficiencyResult], SummaryByBICAndPortfolio[BIC], "WWS1_A" &amp; ROW()-13, SummaryByBICAndPortfolio[BICPortfolio], AH$8)</f>
        <v>0</v>
      </c>
      <c r="AI21" s="100">
        <f>SUMIFS(SummaryByBICAndPortfolio[Year5OpexEfficiencyResult], SummaryByBICAndPortfolio[BIC], "WWS1_A" &amp; ROW()-13, SummaryByBICAndPortfolio[BICPortfolio], AI$8)</f>
        <v>0</v>
      </c>
      <c r="AJ21" s="101">
        <f t="shared" si="4"/>
        <v>0</v>
      </c>
    </row>
    <row r="22" spans="2:36" ht="13.9" customHeight="1" thickBot="1">
      <c r="B22" s="34">
        <v>9</v>
      </c>
      <c r="C22" s="35" t="s">
        <v>40</v>
      </c>
      <c r="D22" s="36"/>
      <c r="E22" s="37" t="str">
        <f>IF(HeaderParameters[CurrencyScale]="Thousands","£k", IF(HeaderParameters[CurrencyScale]="Millions", "£m", "£"))</f>
        <v>£</v>
      </c>
      <c r="F22" s="38">
        <v>3</v>
      </c>
      <c r="G22" s="104">
        <f>SUM(G13:G21)</f>
        <v>0</v>
      </c>
      <c r="H22" s="104">
        <f t="shared" ref="H22:AI22" si="5">SUM(H13:H21)</f>
        <v>0</v>
      </c>
      <c r="I22" s="104">
        <f t="shared" si="5"/>
        <v>0</v>
      </c>
      <c r="J22" s="104">
        <f t="shared" si="5"/>
        <v>0</v>
      </c>
      <c r="K22" s="104">
        <f t="shared" si="5"/>
        <v>0</v>
      </c>
      <c r="L22" s="101">
        <f t="shared" si="0"/>
        <v>0</v>
      </c>
      <c r="M22" s="104">
        <f t="shared" si="5"/>
        <v>0</v>
      </c>
      <c r="N22" s="104">
        <f t="shared" si="5"/>
        <v>0</v>
      </c>
      <c r="O22" s="104">
        <f t="shared" si="5"/>
        <v>0</v>
      </c>
      <c r="P22" s="104">
        <f t="shared" si="5"/>
        <v>0</v>
      </c>
      <c r="Q22" s="104">
        <f t="shared" si="5"/>
        <v>0</v>
      </c>
      <c r="R22" s="101">
        <f t="shared" si="1"/>
        <v>0</v>
      </c>
      <c r="S22" s="104">
        <f t="shared" si="5"/>
        <v>0</v>
      </c>
      <c r="T22" s="104">
        <f t="shared" si="5"/>
        <v>0</v>
      </c>
      <c r="U22" s="104">
        <f t="shared" si="5"/>
        <v>0</v>
      </c>
      <c r="V22" s="104">
        <f t="shared" si="5"/>
        <v>0</v>
      </c>
      <c r="W22" s="104">
        <f t="shared" si="5"/>
        <v>0</v>
      </c>
      <c r="X22" s="105">
        <v>0</v>
      </c>
      <c r="Y22" s="104">
        <f t="shared" si="5"/>
        <v>0</v>
      </c>
      <c r="Z22" s="104">
        <f t="shared" si="5"/>
        <v>0</v>
      </c>
      <c r="AA22" s="104">
        <f t="shared" si="5"/>
        <v>0</v>
      </c>
      <c r="AB22" s="104">
        <f t="shared" si="5"/>
        <v>0</v>
      </c>
      <c r="AC22" s="104">
        <f t="shared" si="5"/>
        <v>0</v>
      </c>
      <c r="AD22" s="101">
        <f t="shared" si="3"/>
        <v>0</v>
      </c>
      <c r="AE22" s="104">
        <f t="shared" si="5"/>
        <v>0</v>
      </c>
      <c r="AF22" s="104">
        <f t="shared" si="5"/>
        <v>0</v>
      </c>
      <c r="AG22" s="104">
        <f t="shared" si="5"/>
        <v>0</v>
      </c>
      <c r="AH22" s="104">
        <f t="shared" si="5"/>
        <v>0</v>
      </c>
      <c r="AI22" s="104">
        <f t="shared" si="5"/>
        <v>0</v>
      </c>
      <c r="AJ22" s="101">
        <f t="shared" si="4"/>
        <v>0</v>
      </c>
    </row>
    <row r="23" spans="2:36" ht="13.9" customHeight="1" thickBot="1">
      <c r="B23" s="8"/>
      <c r="C23" s="8"/>
      <c r="D23" s="8"/>
      <c r="E23" s="8"/>
      <c r="F23" s="8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</row>
    <row r="24" spans="2:36" ht="13.9" customHeight="1">
      <c r="B24" s="68">
        <v>10</v>
      </c>
      <c r="C24" s="86" t="s">
        <v>41</v>
      </c>
      <c r="D24" s="94"/>
      <c r="E24" s="71" t="str">
        <f>IF(HeaderParameters[CurrencyScale]="Thousands","£k", IF(HeaderParameters[CurrencyScale]="Millions", "£m", "£"))</f>
        <v>£</v>
      </c>
      <c r="F24" s="89">
        <v>3</v>
      </c>
      <c r="G24" s="107"/>
      <c r="H24" s="108"/>
      <c r="I24" s="108"/>
      <c r="J24" s="108"/>
      <c r="K24" s="109"/>
      <c r="L24" s="110">
        <v>0</v>
      </c>
      <c r="M24" s="107"/>
      <c r="N24" s="108"/>
      <c r="O24" s="108"/>
      <c r="P24" s="108"/>
      <c r="Q24" s="109"/>
      <c r="R24" s="110">
        <v>0</v>
      </c>
      <c r="S24" s="107"/>
      <c r="T24" s="108"/>
      <c r="U24" s="108"/>
      <c r="V24" s="108"/>
      <c r="W24" s="109"/>
      <c r="X24" s="110">
        <v>0</v>
      </c>
      <c r="Y24" s="107"/>
      <c r="Z24" s="108"/>
      <c r="AA24" s="108"/>
      <c r="AB24" s="108"/>
      <c r="AC24" s="109"/>
      <c r="AD24" s="110">
        <v>0</v>
      </c>
      <c r="AE24" s="107"/>
      <c r="AF24" s="108"/>
      <c r="AG24" s="108"/>
      <c r="AH24" s="108"/>
      <c r="AI24" s="109"/>
      <c r="AJ24" s="110">
        <v>0</v>
      </c>
    </row>
    <row r="25" spans="2:36" ht="13.9" customHeight="1" thickBot="1">
      <c r="B25" s="79">
        <v>11</v>
      </c>
      <c r="C25" s="80" t="s">
        <v>13</v>
      </c>
      <c r="D25" s="92"/>
      <c r="E25" s="81" t="str">
        <f>IF(HeaderParameters[CurrencyScale]="Thousands","£k", IF(HeaderParameters[CurrencyScale]="Millions", "£m", "£"))</f>
        <v>£</v>
      </c>
      <c r="F25" s="93">
        <v>3</v>
      </c>
      <c r="G25" s="111">
        <v>0</v>
      </c>
      <c r="H25" s="112">
        <v>0</v>
      </c>
      <c r="I25" s="112">
        <v>0</v>
      </c>
      <c r="J25" s="112">
        <v>0</v>
      </c>
      <c r="K25" s="113">
        <v>0</v>
      </c>
      <c r="L25" s="114">
        <v>0</v>
      </c>
      <c r="M25" s="111">
        <v>0</v>
      </c>
      <c r="N25" s="112">
        <v>0</v>
      </c>
      <c r="O25" s="112">
        <v>0</v>
      </c>
      <c r="P25" s="112">
        <v>0</v>
      </c>
      <c r="Q25" s="113">
        <v>0</v>
      </c>
      <c r="R25" s="114">
        <v>0</v>
      </c>
      <c r="S25" s="111">
        <v>0</v>
      </c>
      <c r="T25" s="112">
        <v>0</v>
      </c>
      <c r="U25" s="112">
        <v>0</v>
      </c>
      <c r="V25" s="112">
        <v>0</v>
      </c>
      <c r="W25" s="113">
        <v>0</v>
      </c>
      <c r="X25" s="114">
        <v>0</v>
      </c>
      <c r="Y25" s="111">
        <v>0</v>
      </c>
      <c r="Z25" s="112">
        <v>0</v>
      </c>
      <c r="AA25" s="112">
        <v>0</v>
      </c>
      <c r="AB25" s="112">
        <v>0</v>
      </c>
      <c r="AC25" s="113">
        <v>0</v>
      </c>
      <c r="AD25" s="114">
        <v>0</v>
      </c>
      <c r="AE25" s="111">
        <v>0</v>
      </c>
      <c r="AF25" s="112">
        <v>0</v>
      </c>
      <c r="AG25" s="112">
        <v>0</v>
      </c>
      <c r="AH25" s="112">
        <v>0</v>
      </c>
      <c r="AI25" s="113">
        <v>0</v>
      </c>
      <c r="AJ25" s="114">
        <v>0</v>
      </c>
    </row>
    <row r="26" spans="2:36" ht="13.9" customHeight="1" thickBot="1">
      <c r="B26" s="8"/>
      <c r="C26" s="8"/>
      <c r="D26" s="11"/>
      <c r="E26" s="11"/>
      <c r="F26" s="11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</row>
    <row r="27" spans="2:36" ht="16.5" thickBot="1">
      <c r="B27" s="13" t="s">
        <v>14</v>
      </c>
      <c r="C27" s="14" t="s">
        <v>42</v>
      </c>
      <c r="D27" s="15"/>
      <c r="E27" s="9"/>
      <c r="F27" s="9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</row>
    <row r="28" spans="2:36" ht="13.9" customHeight="1" thickBot="1">
      <c r="B28" s="16">
        <v>12</v>
      </c>
      <c r="C28" s="17" t="s">
        <v>43</v>
      </c>
      <c r="D28" s="18"/>
      <c r="E28" s="19" t="str">
        <f>IF(HeaderParameters[CurrencyScale]="Thousands","£k", IF(HeaderParameters[CurrencyScale]="Millions", "£m", "£"))</f>
        <v>£</v>
      </c>
      <c r="F28" s="20">
        <v>3</v>
      </c>
      <c r="G28" s="100">
        <f>SUMIFS(SummaryByBICAndPortfolio[Year1CapexEfficiencyResult], SummaryByBICAndPortfolio[BIC], "WWS1_B" &amp; ROW()-16, SummaryByBICAndPortfolio[BICPortfolio], G$7)</f>
        <v>0</v>
      </c>
      <c r="H28" s="100">
        <f>SUMIFS(SummaryByBICAndPortfolio[Year1CapexEfficiencyResult], SummaryByBICAndPortfolio[BIC], "WWS1_B" &amp; ROW()-16, SummaryByBICAndPortfolio[BICPortfolio], H$7)</f>
        <v>0</v>
      </c>
      <c r="I28" s="100">
        <f>SUMIFS(SummaryByBICAndPortfolio[Year1CapexEfficiencyResult], SummaryByBICAndPortfolio[BIC], "WWS1_B" &amp; ROW()-16, SummaryByBICAndPortfolio[BICPortfolio], I$8)</f>
        <v>0</v>
      </c>
      <c r="J28" s="100">
        <f>SUMIFS(SummaryByBICAndPortfolio[Year1CapexEfficiencyResult], SummaryByBICAndPortfolio[BIC], "WWS1_B" &amp; ROW()-16, SummaryByBICAndPortfolio[BICPortfolio], J$8)</f>
        <v>0</v>
      </c>
      <c r="K28" s="100">
        <f>SUMIFS(SummaryByBICAndPortfolio[Year1CapexEfficiencyResult], SummaryByBICAndPortfolio[BIC], "WWS1_B" &amp; ROW()-16, SummaryByBICAndPortfolio[BICPortfolio], K$8)</f>
        <v>0</v>
      </c>
      <c r="L28" s="101">
        <f>SUM(G28:K28)</f>
        <v>0</v>
      </c>
      <c r="M28" s="100">
        <f>SUMIFS(SummaryByBICAndPortfolio[Year2CapexEfficiencyResult], SummaryByBICAndPortfolio[BIC], "WWS1_B" &amp; ROW()-16, SummaryByBICAndPortfolio[BICPortfolio], M$7)</f>
        <v>0</v>
      </c>
      <c r="N28" s="100">
        <f>SUMIFS(SummaryByBICAndPortfolio[Year2CapexEfficiencyResult], SummaryByBICAndPortfolio[BIC], "WWS1_B" &amp; ROW()-16, SummaryByBICAndPortfolio[BICPortfolio], N$7)</f>
        <v>0</v>
      </c>
      <c r="O28" s="100">
        <f>SUMIFS(SummaryByBICAndPortfolio[Year2CapexEfficiencyResult], SummaryByBICAndPortfolio[BIC], "WWS1_B" &amp; ROW()-16, SummaryByBICAndPortfolio[BICPortfolio], O$8)</f>
        <v>0</v>
      </c>
      <c r="P28" s="100">
        <f>SUMIFS(SummaryByBICAndPortfolio[Year2CapexEfficiencyResult], SummaryByBICAndPortfolio[BIC], "WWS1_B" &amp; ROW()-16, SummaryByBICAndPortfolio[BICPortfolio], P$8)</f>
        <v>0</v>
      </c>
      <c r="Q28" s="100">
        <f>SUMIFS(SummaryByBICAndPortfolio[Year2CapexEfficiencyResult], SummaryByBICAndPortfolio[BIC], "WWS1_B" &amp; ROW()-16, SummaryByBICAndPortfolio[BICPortfolio], Q$8)</f>
        <v>0</v>
      </c>
      <c r="R28" s="101">
        <f>SUM(M28:Q28)</f>
        <v>0</v>
      </c>
      <c r="S28" s="100">
        <f>SUMIFS(SummaryByBICAndPortfolio[Year3CapexEfficiencyResult], SummaryByBICAndPortfolio[BIC], "WWS1_B" &amp; ROW()-16, SummaryByBICAndPortfolio[BICPortfolio], S$7)</f>
        <v>0</v>
      </c>
      <c r="T28" s="100">
        <f>SUMIFS(SummaryByBICAndPortfolio[Year3CapexEfficiencyResult], SummaryByBICAndPortfolio[BIC], "WWS1_B" &amp; ROW()-16, SummaryByBICAndPortfolio[BICPortfolio], T$7)</f>
        <v>0</v>
      </c>
      <c r="U28" s="100">
        <f>SUMIFS(SummaryByBICAndPortfolio[Year3CapexEfficiencyResult], SummaryByBICAndPortfolio[BIC], "WWS1_B" &amp; ROW()-16, SummaryByBICAndPortfolio[BICPortfolio], U$8)</f>
        <v>0</v>
      </c>
      <c r="V28" s="100">
        <f>SUMIFS(SummaryByBICAndPortfolio[Year3CapexEfficiencyResult], SummaryByBICAndPortfolio[BIC], "WWS1_B" &amp; ROW()-16, SummaryByBICAndPortfolio[BICPortfolio], V$8)</f>
        <v>0</v>
      </c>
      <c r="W28" s="100">
        <f>SUMIFS(SummaryByBICAndPortfolio[Year3CapexEfficiencyResult], SummaryByBICAndPortfolio[BIC], "WWS1_B" &amp; ROW()-16, SummaryByBICAndPortfolio[BICPortfolio], W$8)</f>
        <v>0</v>
      </c>
      <c r="X28" s="101">
        <f>SUM(S28:W28)</f>
        <v>0</v>
      </c>
      <c r="Y28" s="100">
        <f>SUMIFS(SummaryByBICAndPortfolio[Year4CapexEfficiencyResult], SummaryByBICAndPortfolio[BIC], "WWS1_B" &amp; ROW()-16, SummaryByBICAndPortfolio[BICPortfolio], Y$7)</f>
        <v>0</v>
      </c>
      <c r="Z28" s="100">
        <f>SUMIFS(SummaryByBICAndPortfolio[Year4CapexEfficiencyResult], SummaryByBICAndPortfolio[BIC], "WWS1_B" &amp; ROW()-16, SummaryByBICAndPortfolio[BICPortfolio], Z$7)</f>
        <v>0</v>
      </c>
      <c r="AA28" s="100">
        <f>SUMIFS(SummaryByBICAndPortfolio[Year4CapexEfficiencyResult], SummaryByBICAndPortfolio[BIC], "WWS1_B" &amp; ROW()-16, SummaryByBICAndPortfolio[BICPortfolio], AA$8)</f>
        <v>0</v>
      </c>
      <c r="AB28" s="100">
        <f>SUMIFS(SummaryByBICAndPortfolio[Year4CapexEfficiencyResult], SummaryByBICAndPortfolio[BIC], "WWS1_B" &amp; ROW()-16, SummaryByBICAndPortfolio[BICPortfolio], AB$8)</f>
        <v>0</v>
      </c>
      <c r="AC28" s="100">
        <f>SUMIFS(SummaryByBICAndPortfolio[Year4CapexEfficiencyResult], SummaryByBICAndPortfolio[BIC], "WWS1_B" &amp; ROW()-16, SummaryByBICAndPortfolio[BICPortfolio], AC$8)</f>
        <v>0</v>
      </c>
      <c r="AD28" s="101">
        <f>SUM(Y28:AC28)</f>
        <v>0</v>
      </c>
      <c r="AE28" s="100">
        <f>SUMIFS(SummaryByBICAndPortfolio[Year5CapexEfficiencyResult], SummaryByBICAndPortfolio[BIC], "WWS1_B" &amp; ROW()-16, SummaryByBICAndPortfolio[BICPortfolio], AE$7)</f>
        <v>0</v>
      </c>
      <c r="AF28" s="100">
        <f>SUMIFS(SummaryByBICAndPortfolio[Year5CapexEfficiencyResult], SummaryByBICAndPortfolio[BIC], "WWS1_B" &amp; ROW()-16, SummaryByBICAndPortfolio[BICPortfolio], AF$7)</f>
        <v>0</v>
      </c>
      <c r="AG28" s="100">
        <f>SUMIFS(SummaryByBICAndPortfolio[Year5CapexEfficiencyResult], SummaryByBICAndPortfolio[BIC], "WWS1_B" &amp; ROW()-16, SummaryByBICAndPortfolio[BICPortfolio], AG$8)</f>
        <v>0</v>
      </c>
      <c r="AH28" s="100">
        <f>SUMIFS(SummaryByBICAndPortfolio[Year5CapexEfficiencyResult], SummaryByBICAndPortfolio[BIC], "WWS1_B" &amp; ROW()-16, SummaryByBICAndPortfolio[BICPortfolio], AH$8)</f>
        <v>0</v>
      </c>
      <c r="AI28" s="100">
        <f>SUMIFS(SummaryByBICAndPortfolio[Year5CapexEfficiencyResult], SummaryByBICAndPortfolio[BIC], "WWS1_B" &amp; ROW()-16, SummaryByBICAndPortfolio[BICPortfolio], AI$8)</f>
        <v>0</v>
      </c>
      <c r="AJ28" s="101">
        <f>SUM(AE28:AI28)</f>
        <v>0</v>
      </c>
    </row>
    <row r="29" spans="2:36" ht="13.9" customHeight="1" thickBot="1">
      <c r="B29" s="21">
        <v>13</v>
      </c>
      <c r="C29" s="22" t="s">
        <v>44</v>
      </c>
      <c r="D29" s="23"/>
      <c r="E29" s="24" t="str">
        <f>IF(HeaderParameters[CurrencyScale]="Thousands","£k", IF(HeaderParameters[CurrencyScale]="Millions", "£m", "£"))</f>
        <v>£</v>
      </c>
      <c r="F29" s="25">
        <v>3</v>
      </c>
      <c r="G29" s="100">
        <f>SUMIFS(SummaryByBICAndPortfolio[Year1CapexEfficiencyResult], SummaryByBICAndPortfolio[BIC], "WWS1_B" &amp; ROW()-16, SummaryByBICAndPortfolio[BICPortfolio], G$7)</f>
        <v>0</v>
      </c>
      <c r="H29" s="100">
        <f>SUMIFS(SummaryByBICAndPortfolio[Year1CapexEfficiencyResult], SummaryByBICAndPortfolio[BIC], "WWS1_B" &amp; ROW()-16, SummaryByBICAndPortfolio[BICPortfolio], H$7)</f>
        <v>0</v>
      </c>
      <c r="I29" s="100">
        <f>SUMIFS(SummaryByBICAndPortfolio[Year1CapexEfficiencyResult], SummaryByBICAndPortfolio[BIC], "WWS1_B" &amp; ROW()-16, SummaryByBICAndPortfolio[BICPortfolio], I$8)</f>
        <v>0</v>
      </c>
      <c r="J29" s="100">
        <f>SUMIFS(SummaryByBICAndPortfolio[Year1CapexEfficiencyResult], SummaryByBICAndPortfolio[BIC], "WWS1_B" &amp; ROW()-16, SummaryByBICAndPortfolio[BICPortfolio], J$8)</f>
        <v>0</v>
      </c>
      <c r="K29" s="100">
        <f>SUMIFS(SummaryByBICAndPortfolio[Year1CapexEfficiencyResult], SummaryByBICAndPortfolio[BIC], "WWS1_B" &amp; ROW()-16, SummaryByBICAndPortfolio[BICPortfolio], K$8)</f>
        <v>0</v>
      </c>
      <c r="L29" s="101">
        <f t="shared" ref="L29:L37" si="6">SUM(G29:K29)</f>
        <v>0</v>
      </c>
      <c r="M29" s="100">
        <f>SUMIFS(SummaryByBICAndPortfolio[Year2CapexEfficiencyResult], SummaryByBICAndPortfolio[BIC], "WWS1_B" &amp; ROW()-16, SummaryByBICAndPortfolio[BICPortfolio], M$7)</f>
        <v>0</v>
      </c>
      <c r="N29" s="100">
        <f>SUMIFS(SummaryByBICAndPortfolio[Year2CapexEfficiencyResult], SummaryByBICAndPortfolio[BIC], "WWS1_B" &amp; ROW()-16, SummaryByBICAndPortfolio[BICPortfolio], N$7)</f>
        <v>0</v>
      </c>
      <c r="O29" s="100">
        <f>SUMIFS(SummaryByBICAndPortfolio[Year2CapexEfficiencyResult], SummaryByBICAndPortfolio[BIC], "WWS1_B" &amp; ROW()-16, SummaryByBICAndPortfolio[BICPortfolio], O$8)</f>
        <v>0</v>
      </c>
      <c r="P29" s="100">
        <f>SUMIFS(SummaryByBICAndPortfolio[Year2CapexEfficiencyResult], SummaryByBICAndPortfolio[BIC], "WWS1_B" &amp; ROW()-16, SummaryByBICAndPortfolio[BICPortfolio], P$8)</f>
        <v>0</v>
      </c>
      <c r="Q29" s="100">
        <f>SUMIFS(SummaryByBICAndPortfolio[Year2CapexEfficiencyResult], SummaryByBICAndPortfolio[BIC], "WWS1_B" &amp; ROW()-16, SummaryByBICAndPortfolio[BICPortfolio], Q$8)</f>
        <v>0</v>
      </c>
      <c r="R29" s="101">
        <f t="shared" ref="R29:R37" si="7">SUM(M29:Q29)</f>
        <v>0</v>
      </c>
      <c r="S29" s="100">
        <f>SUMIFS(SummaryByBICAndPortfolio[Year3CapexEfficiencyResult], SummaryByBICAndPortfolio[BIC], "WWS1_B" &amp; ROW()-16, SummaryByBICAndPortfolio[BICPortfolio], S$7)</f>
        <v>0</v>
      </c>
      <c r="T29" s="100">
        <f>SUMIFS(SummaryByBICAndPortfolio[Year3CapexEfficiencyResult], SummaryByBICAndPortfolio[BIC], "WWS1_B" &amp; ROW()-16, SummaryByBICAndPortfolio[BICPortfolio], T$7)</f>
        <v>0</v>
      </c>
      <c r="U29" s="100">
        <f>SUMIFS(SummaryByBICAndPortfolio[Year3CapexEfficiencyResult], SummaryByBICAndPortfolio[BIC], "WWS1_B" &amp; ROW()-16, SummaryByBICAndPortfolio[BICPortfolio], U$8)</f>
        <v>0</v>
      </c>
      <c r="V29" s="100">
        <f>SUMIFS(SummaryByBICAndPortfolio[Year3CapexEfficiencyResult], SummaryByBICAndPortfolio[BIC], "WWS1_B" &amp; ROW()-16, SummaryByBICAndPortfolio[BICPortfolio], V$8)</f>
        <v>0</v>
      </c>
      <c r="W29" s="100">
        <f>SUMIFS(SummaryByBICAndPortfolio[Year3CapexEfficiencyResult], SummaryByBICAndPortfolio[BIC], "WWS1_B" &amp; ROW()-16, SummaryByBICAndPortfolio[BICPortfolio], W$8)</f>
        <v>0</v>
      </c>
      <c r="X29" s="101">
        <f t="shared" ref="X29:X37" si="8">SUM(S29:W29)</f>
        <v>0</v>
      </c>
      <c r="Y29" s="100">
        <f>SUMIFS(SummaryByBICAndPortfolio[Year4CapexEfficiencyResult], SummaryByBICAndPortfolio[BIC], "WWS1_B" &amp; ROW()-16, SummaryByBICAndPortfolio[BICPortfolio], Y$7)</f>
        <v>0</v>
      </c>
      <c r="Z29" s="100">
        <f>SUMIFS(SummaryByBICAndPortfolio[Year4CapexEfficiencyResult], SummaryByBICAndPortfolio[BIC], "WWS1_B" &amp; ROW()-16, SummaryByBICAndPortfolio[BICPortfolio], Z$7)</f>
        <v>0</v>
      </c>
      <c r="AA29" s="100">
        <f>SUMIFS(SummaryByBICAndPortfolio[Year4CapexEfficiencyResult], SummaryByBICAndPortfolio[BIC], "WWS1_B" &amp; ROW()-16, SummaryByBICAndPortfolio[BICPortfolio], AA$8)</f>
        <v>0</v>
      </c>
      <c r="AB29" s="100">
        <f>SUMIFS(SummaryByBICAndPortfolio[Year4CapexEfficiencyResult], SummaryByBICAndPortfolio[BIC], "WWS1_B" &amp; ROW()-16, SummaryByBICAndPortfolio[BICPortfolio], AB$8)</f>
        <v>0</v>
      </c>
      <c r="AC29" s="100">
        <f>SUMIFS(SummaryByBICAndPortfolio[Year4CapexEfficiencyResult], SummaryByBICAndPortfolio[BIC], "WWS1_B" &amp; ROW()-16, SummaryByBICAndPortfolio[BICPortfolio], AC$8)</f>
        <v>0</v>
      </c>
      <c r="AD29" s="101">
        <f t="shared" ref="AD29:AD37" si="9">SUM(Y29:AC29)</f>
        <v>0</v>
      </c>
      <c r="AE29" s="100">
        <f>SUMIFS(SummaryByBICAndPortfolio[Year5CapexEfficiencyResult], SummaryByBICAndPortfolio[BIC], "WWS1_B" &amp; ROW()-16, SummaryByBICAndPortfolio[BICPortfolio], AE$7)</f>
        <v>0</v>
      </c>
      <c r="AF29" s="100">
        <f>SUMIFS(SummaryByBICAndPortfolio[Year5CapexEfficiencyResult], SummaryByBICAndPortfolio[BIC], "WWS1_B" &amp; ROW()-16, SummaryByBICAndPortfolio[BICPortfolio], AF$7)</f>
        <v>0</v>
      </c>
      <c r="AG29" s="100">
        <f>SUMIFS(SummaryByBICAndPortfolio[Year5CapexEfficiencyResult], SummaryByBICAndPortfolio[BIC], "WWS1_B" &amp; ROW()-16, SummaryByBICAndPortfolio[BICPortfolio], AG$8)</f>
        <v>0</v>
      </c>
      <c r="AH29" s="100">
        <f>SUMIFS(SummaryByBICAndPortfolio[Year5CapexEfficiencyResult], SummaryByBICAndPortfolio[BIC], "WWS1_B" &amp; ROW()-16, SummaryByBICAndPortfolio[BICPortfolio], AH$8)</f>
        <v>0</v>
      </c>
      <c r="AI29" s="100">
        <f>SUMIFS(SummaryByBICAndPortfolio[Year5CapexEfficiencyResult], SummaryByBICAndPortfolio[BIC], "WWS1_B" &amp; ROW()-16, SummaryByBICAndPortfolio[BICPortfolio], AI$8)</f>
        <v>0</v>
      </c>
      <c r="AJ29" s="101">
        <f t="shared" ref="AJ29:AJ37" si="10">SUM(AE29:AI29)</f>
        <v>0</v>
      </c>
    </row>
    <row r="30" spans="2:36" ht="13.9" customHeight="1" thickBot="1">
      <c r="B30" s="21">
        <v>14</v>
      </c>
      <c r="C30" s="22" t="s">
        <v>45</v>
      </c>
      <c r="D30" s="23"/>
      <c r="E30" s="24" t="str">
        <f>IF(HeaderParameters[CurrencyScale]="Thousands","£k", IF(HeaderParameters[CurrencyScale]="Millions", "£m", "£"))</f>
        <v>£</v>
      </c>
      <c r="F30" s="25">
        <v>3</v>
      </c>
      <c r="G30" s="100">
        <f>SUMIFS(SummaryByBICAndPortfolio[Year1CapexEfficiencyResult], SummaryByBICAndPortfolio[BIC], "WWS1_B" &amp; ROW()-16, SummaryByBICAndPortfolio[BICPortfolio], G$7)</f>
        <v>0</v>
      </c>
      <c r="H30" s="100">
        <f>SUMIFS(SummaryByBICAndPortfolio[Year1CapexEfficiencyResult], SummaryByBICAndPortfolio[BIC], "WWS1_B" &amp; ROW()-16, SummaryByBICAndPortfolio[BICPortfolio], H$7)</f>
        <v>0</v>
      </c>
      <c r="I30" s="100">
        <f>SUMIFS(SummaryByBICAndPortfolio[Year1CapexEfficiencyResult], SummaryByBICAndPortfolio[BIC], "WWS1_B" &amp; ROW()-16, SummaryByBICAndPortfolio[BICPortfolio], I$8)</f>
        <v>0</v>
      </c>
      <c r="J30" s="100">
        <f>SUMIFS(SummaryByBICAndPortfolio[Year1CapexEfficiencyResult], SummaryByBICAndPortfolio[BIC], "WWS1_B" &amp; ROW()-16, SummaryByBICAndPortfolio[BICPortfolio], J$8)</f>
        <v>0</v>
      </c>
      <c r="K30" s="100">
        <f>SUMIFS(SummaryByBICAndPortfolio[Year1CapexEfficiencyResult], SummaryByBICAndPortfolio[BIC], "WWS1_B" &amp; ROW()-16, SummaryByBICAndPortfolio[BICPortfolio], K$8)</f>
        <v>0</v>
      </c>
      <c r="L30" s="101">
        <f t="shared" si="6"/>
        <v>0</v>
      </c>
      <c r="M30" s="100">
        <f>SUMIFS(SummaryByBICAndPortfolio[Year2CapexEfficiencyResult], SummaryByBICAndPortfolio[BIC], "WWS1_B" &amp; ROW()-16, SummaryByBICAndPortfolio[BICPortfolio], M$7)</f>
        <v>0</v>
      </c>
      <c r="N30" s="100">
        <f>SUMIFS(SummaryByBICAndPortfolio[Year2CapexEfficiencyResult], SummaryByBICAndPortfolio[BIC], "WWS1_B" &amp; ROW()-16, SummaryByBICAndPortfolio[BICPortfolio], N$7)</f>
        <v>0</v>
      </c>
      <c r="O30" s="100">
        <f>SUMIFS(SummaryByBICAndPortfolio[Year2CapexEfficiencyResult], SummaryByBICAndPortfolio[BIC], "WWS1_B" &amp; ROW()-16, SummaryByBICAndPortfolio[BICPortfolio], O$8)</f>
        <v>0</v>
      </c>
      <c r="P30" s="100">
        <f>SUMIFS(SummaryByBICAndPortfolio[Year2CapexEfficiencyResult], SummaryByBICAndPortfolio[BIC], "WWS1_B" &amp; ROW()-16, SummaryByBICAndPortfolio[BICPortfolio], P$8)</f>
        <v>0</v>
      </c>
      <c r="Q30" s="100">
        <f>SUMIFS(SummaryByBICAndPortfolio[Year2CapexEfficiencyResult], SummaryByBICAndPortfolio[BIC], "WWS1_B" &amp; ROW()-16, SummaryByBICAndPortfolio[BICPortfolio], Q$8)</f>
        <v>0</v>
      </c>
      <c r="R30" s="101">
        <f t="shared" si="7"/>
        <v>0</v>
      </c>
      <c r="S30" s="100">
        <f>SUMIFS(SummaryByBICAndPortfolio[Year3CapexEfficiencyResult], SummaryByBICAndPortfolio[BIC], "WWS1_B" &amp; ROW()-16, SummaryByBICAndPortfolio[BICPortfolio], S$7)</f>
        <v>0</v>
      </c>
      <c r="T30" s="100">
        <f>SUMIFS(SummaryByBICAndPortfolio[Year3CapexEfficiencyResult], SummaryByBICAndPortfolio[BIC], "WWS1_B" &amp; ROW()-16, SummaryByBICAndPortfolio[BICPortfolio], T$7)</f>
        <v>0</v>
      </c>
      <c r="U30" s="100">
        <f>SUMIFS(SummaryByBICAndPortfolio[Year3CapexEfficiencyResult], SummaryByBICAndPortfolio[BIC], "WWS1_B" &amp; ROW()-16, SummaryByBICAndPortfolio[BICPortfolio], U$8)</f>
        <v>0</v>
      </c>
      <c r="V30" s="100">
        <f>SUMIFS(SummaryByBICAndPortfolio[Year3CapexEfficiencyResult], SummaryByBICAndPortfolio[BIC], "WWS1_B" &amp; ROW()-16, SummaryByBICAndPortfolio[BICPortfolio], V$8)</f>
        <v>0</v>
      </c>
      <c r="W30" s="100">
        <f>SUMIFS(SummaryByBICAndPortfolio[Year3CapexEfficiencyResult], SummaryByBICAndPortfolio[BIC], "WWS1_B" &amp; ROW()-16, SummaryByBICAndPortfolio[BICPortfolio], W$8)</f>
        <v>0</v>
      </c>
      <c r="X30" s="101">
        <f t="shared" si="8"/>
        <v>0</v>
      </c>
      <c r="Y30" s="100">
        <f>SUMIFS(SummaryByBICAndPortfolio[Year4CapexEfficiencyResult], SummaryByBICAndPortfolio[BIC], "WWS1_B" &amp; ROW()-16, SummaryByBICAndPortfolio[BICPortfolio], Y$7)</f>
        <v>0</v>
      </c>
      <c r="Z30" s="100">
        <f>SUMIFS(SummaryByBICAndPortfolio[Year4CapexEfficiencyResult], SummaryByBICAndPortfolio[BIC], "WWS1_B" &amp; ROW()-16, SummaryByBICAndPortfolio[BICPortfolio], Z$7)</f>
        <v>0</v>
      </c>
      <c r="AA30" s="100">
        <f>SUMIFS(SummaryByBICAndPortfolio[Year4CapexEfficiencyResult], SummaryByBICAndPortfolio[BIC], "WWS1_B" &amp; ROW()-16, SummaryByBICAndPortfolio[BICPortfolio], AA$8)</f>
        <v>0</v>
      </c>
      <c r="AB30" s="100">
        <f>SUMIFS(SummaryByBICAndPortfolio[Year4CapexEfficiencyResult], SummaryByBICAndPortfolio[BIC], "WWS1_B" &amp; ROW()-16, SummaryByBICAndPortfolio[BICPortfolio], AB$8)</f>
        <v>0</v>
      </c>
      <c r="AC30" s="100">
        <f>SUMIFS(SummaryByBICAndPortfolio[Year4CapexEfficiencyResult], SummaryByBICAndPortfolio[BIC], "WWS1_B" &amp; ROW()-16, SummaryByBICAndPortfolio[BICPortfolio], AC$8)</f>
        <v>0</v>
      </c>
      <c r="AD30" s="101">
        <f t="shared" si="9"/>
        <v>0</v>
      </c>
      <c r="AE30" s="100">
        <f>SUMIFS(SummaryByBICAndPortfolio[Year5CapexEfficiencyResult], SummaryByBICAndPortfolio[BIC], "WWS1_B" &amp; ROW()-16, SummaryByBICAndPortfolio[BICPortfolio], AE$7)</f>
        <v>0</v>
      </c>
      <c r="AF30" s="100">
        <f>SUMIFS(SummaryByBICAndPortfolio[Year5CapexEfficiencyResult], SummaryByBICAndPortfolio[BIC], "WWS1_B" &amp; ROW()-16, SummaryByBICAndPortfolio[BICPortfolio], AF$7)</f>
        <v>0</v>
      </c>
      <c r="AG30" s="100">
        <f>SUMIFS(SummaryByBICAndPortfolio[Year5CapexEfficiencyResult], SummaryByBICAndPortfolio[BIC], "WWS1_B" &amp; ROW()-16, SummaryByBICAndPortfolio[BICPortfolio], AG$8)</f>
        <v>0</v>
      </c>
      <c r="AH30" s="100">
        <f>SUMIFS(SummaryByBICAndPortfolio[Year5CapexEfficiencyResult], SummaryByBICAndPortfolio[BIC], "WWS1_B" &amp; ROW()-16, SummaryByBICAndPortfolio[BICPortfolio], AH$8)</f>
        <v>0</v>
      </c>
      <c r="AI30" s="100">
        <f>SUMIFS(SummaryByBICAndPortfolio[Year5CapexEfficiencyResult], SummaryByBICAndPortfolio[BIC], "WWS1_B" &amp; ROW()-16, SummaryByBICAndPortfolio[BICPortfolio], AI$8)</f>
        <v>0</v>
      </c>
      <c r="AJ30" s="101">
        <f t="shared" si="10"/>
        <v>0</v>
      </c>
    </row>
    <row r="31" spans="2:36" ht="13.9" customHeight="1" thickBot="1">
      <c r="B31" s="21">
        <v>15</v>
      </c>
      <c r="C31" s="22" t="s">
        <v>46</v>
      </c>
      <c r="D31" s="23"/>
      <c r="E31" s="24" t="str">
        <f>IF(HeaderParameters[CurrencyScale]="Thousands","£k", IF(HeaderParameters[CurrencyScale]="Millions", "£m", "£"))</f>
        <v>£</v>
      </c>
      <c r="F31" s="25">
        <v>3</v>
      </c>
      <c r="G31" s="100">
        <f>SUMIFS(SummaryByBICAndPortfolio[Year1CapexEfficiencyResult], SummaryByBICAndPortfolio[BIC], "WWS1_B" &amp; ROW()-16, SummaryByBICAndPortfolio[BICPortfolio], G$7)</f>
        <v>0</v>
      </c>
      <c r="H31" s="100">
        <f>SUMIFS(SummaryByBICAndPortfolio[Year1CapexEfficiencyResult], SummaryByBICAndPortfolio[BIC], "WWS1_B" &amp; ROW()-16, SummaryByBICAndPortfolio[BICPortfolio], H$7)</f>
        <v>0</v>
      </c>
      <c r="I31" s="100">
        <f>SUMIFS(SummaryByBICAndPortfolio[Year1CapexEfficiencyResult], SummaryByBICAndPortfolio[BIC], "WWS1_B" &amp; ROW()-16, SummaryByBICAndPortfolio[BICPortfolio], I$8)</f>
        <v>0</v>
      </c>
      <c r="J31" s="100">
        <f>SUMIFS(SummaryByBICAndPortfolio[Year1CapexEfficiencyResult], SummaryByBICAndPortfolio[BIC], "WWS1_B" &amp; ROW()-16, SummaryByBICAndPortfolio[BICPortfolio], J$8)</f>
        <v>0</v>
      </c>
      <c r="K31" s="100">
        <f>SUMIFS(SummaryByBICAndPortfolio[Year1CapexEfficiencyResult], SummaryByBICAndPortfolio[BIC], "WWS1_B" &amp; ROW()-16, SummaryByBICAndPortfolio[BICPortfolio], K$8)</f>
        <v>0</v>
      </c>
      <c r="L31" s="101">
        <f t="shared" si="6"/>
        <v>0</v>
      </c>
      <c r="M31" s="100">
        <f>SUMIFS(SummaryByBICAndPortfolio[Year2CapexEfficiencyResult], SummaryByBICAndPortfolio[BIC], "WWS1_B" &amp; ROW()-16, SummaryByBICAndPortfolio[BICPortfolio], M$7)</f>
        <v>0</v>
      </c>
      <c r="N31" s="100">
        <f>SUMIFS(SummaryByBICAndPortfolio[Year2CapexEfficiencyResult], SummaryByBICAndPortfolio[BIC], "WWS1_B" &amp; ROW()-16, SummaryByBICAndPortfolio[BICPortfolio], N$7)</f>
        <v>0</v>
      </c>
      <c r="O31" s="100">
        <f>SUMIFS(SummaryByBICAndPortfolio[Year2CapexEfficiencyResult], SummaryByBICAndPortfolio[BIC], "WWS1_B" &amp; ROW()-16, SummaryByBICAndPortfolio[BICPortfolio], O$8)</f>
        <v>0</v>
      </c>
      <c r="P31" s="100">
        <f>SUMIFS(SummaryByBICAndPortfolio[Year2CapexEfficiencyResult], SummaryByBICAndPortfolio[BIC], "WWS1_B" &amp; ROW()-16, SummaryByBICAndPortfolio[BICPortfolio], P$8)</f>
        <v>0</v>
      </c>
      <c r="Q31" s="100">
        <f>SUMIFS(SummaryByBICAndPortfolio[Year2CapexEfficiencyResult], SummaryByBICAndPortfolio[BIC], "WWS1_B" &amp; ROW()-16, SummaryByBICAndPortfolio[BICPortfolio], Q$8)</f>
        <v>0</v>
      </c>
      <c r="R31" s="101">
        <f t="shared" si="7"/>
        <v>0</v>
      </c>
      <c r="S31" s="100">
        <f>SUMIFS(SummaryByBICAndPortfolio[Year3CapexEfficiencyResult], SummaryByBICAndPortfolio[BIC], "WWS1_B" &amp; ROW()-16, SummaryByBICAndPortfolio[BICPortfolio], S$7)</f>
        <v>0</v>
      </c>
      <c r="T31" s="100">
        <f>SUMIFS(SummaryByBICAndPortfolio[Year3CapexEfficiencyResult], SummaryByBICAndPortfolio[BIC], "WWS1_B" &amp; ROW()-16, SummaryByBICAndPortfolio[BICPortfolio], T$7)</f>
        <v>0</v>
      </c>
      <c r="U31" s="100">
        <f>SUMIFS(SummaryByBICAndPortfolio[Year3CapexEfficiencyResult], SummaryByBICAndPortfolio[BIC], "WWS1_B" &amp; ROW()-16, SummaryByBICAndPortfolio[BICPortfolio], U$8)</f>
        <v>0</v>
      </c>
      <c r="V31" s="100">
        <f>SUMIFS(SummaryByBICAndPortfolio[Year3CapexEfficiencyResult], SummaryByBICAndPortfolio[BIC], "WWS1_B" &amp; ROW()-16, SummaryByBICAndPortfolio[BICPortfolio], V$8)</f>
        <v>0</v>
      </c>
      <c r="W31" s="100">
        <f>SUMIFS(SummaryByBICAndPortfolio[Year3CapexEfficiencyResult], SummaryByBICAndPortfolio[BIC], "WWS1_B" &amp; ROW()-16, SummaryByBICAndPortfolio[BICPortfolio], W$8)</f>
        <v>0</v>
      </c>
      <c r="X31" s="101">
        <f t="shared" si="8"/>
        <v>0</v>
      </c>
      <c r="Y31" s="100">
        <f>SUMIFS(SummaryByBICAndPortfolio[Year4CapexEfficiencyResult], SummaryByBICAndPortfolio[BIC], "WWS1_B" &amp; ROW()-16, SummaryByBICAndPortfolio[BICPortfolio], Y$7)</f>
        <v>0</v>
      </c>
      <c r="Z31" s="100">
        <f>SUMIFS(SummaryByBICAndPortfolio[Year4CapexEfficiencyResult], SummaryByBICAndPortfolio[BIC], "WWS1_B" &amp; ROW()-16, SummaryByBICAndPortfolio[BICPortfolio], Z$7)</f>
        <v>0</v>
      </c>
      <c r="AA31" s="100">
        <f>SUMIFS(SummaryByBICAndPortfolio[Year4CapexEfficiencyResult], SummaryByBICAndPortfolio[BIC], "WWS1_B" &amp; ROW()-16, SummaryByBICAndPortfolio[BICPortfolio], AA$8)</f>
        <v>0</v>
      </c>
      <c r="AB31" s="100">
        <f>SUMIFS(SummaryByBICAndPortfolio[Year4CapexEfficiencyResult], SummaryByBICAndPortfolio[BIC], "WWS1_B" &amp; ROW()-16, SummaryByBICAndPortfolio[BICPortfolio], AB$8)</f>
        <v>0</v>
      </c>
      <c r="AC31" s="100">
        <f>SUMIFS(SummaryByBICAndPortfolio[Year4CapexEfficiencyResult], SummaryByBICAndPortfolio[BIC], "WWS1_B" &amp; ROW()-16, SummaryByBICAndPortfolio[BICPortfolio], AC$8)</f>
        <v>0</v>
      </c>
      <c r="AD31" s="101">
        <f t="shared" si="9"/>
        <v>0</v>
      </c>
      <c r="AE31" s="100">
        <f>SUMIFS(SummaryByBICAndPortfolio[Year5CapexEfficiencyResult], SummaryByBICAndPortfolio[BIC], "WWS1_B" &amp; ROW()-16, SummaryByBICAndPortfolio[BICPortfolio], AE$7)</f>
        <v>0</v>
      </c>
      <c r="AF31" s="100">
        <f>SUMIFS(SummaryByBICAndPortfolio[Year5CapexEfficiencyResult], SummaryByBICAndPortfolio[BIC], "WWS1_B" &amp; ROW()-16, SummaryByBICAndPortfolio[BICPortfolio], AF$7)</f>
        <v>0</v>
      </c>
      <c r="AG31" s="100">
        <f>SUMIFS(SummaryByBICAndPortfolio[Year5CapexEfficiencyResult], SummaryByBICAndPortfolio[BIC], "WWS1_B" &amp; ROW()-16, SummaryByBICAndPortfolio[BICPortfolio], AG$8)</f>
        <v>0</v>
      </c>
      <c r="AH31" s="100">
        <f>SUMIFS(SummaryByBICAndPortfolio[Year5CapexEfficiencyResult], SummaryByBICAndPortfolio[BIC], "WWS1_B" &amp; ROW()-16, SummaryByBICAndPortfolio[BICPortfolio], AH$8)</f>
        <v>0</v>
      </c>
      <c r="AI31" s="100">
        <f>SUMIFS(SummaryByBICAndPortfolio[Year5CapexEfficiencyResult], SummaryByBICAndPortfolio[BIC], "WWS1_B" &amp; ROW()-16, SummaryByBICAndPortfolio[BICPortfolio], AI$8)</f>
        <v>0</v>
      </c>
      <c r="AJ31" s="101">
        <f t="shared" si="10"/>
        <v>0</v>
      </c>
    </row>
    <row r="32" spans="2:36" ht="13.9" customHeight="1" thickBot="1">
      <c r="B32" s="21">
        <v>16</v>
      </c>
      <c r="C32" s="22" t="s">
        <v>47</v>
      </c>
      <c r="D32" s="23"/>
      <c r="E32" s="24" t="str">
        <f>IF(HeaderParameters[CurrencyScale]="Thousands","£k", IF(HeaderParameters[CurrencyScale]="Millions", "£m", "£"))</f>
        <v>£</v>
      </c>
      <c r="F32" s="25">
        <v>3</v>
      </c>
      <c r="G32" s="100">
        <f>SUMIFS(SummaryByBICAndPortfolio[Year1CapexEfficiencyResult], SummaryByBICAndPortfolio[BIC], "WWS1_B" &amp; ROW()-16, SummaryByBICAndPortfolio[BICPortfolio], G$7)</f>
        <v>0</v>
      </c>
      <c r="H32" s="100">
        <f>SUMIFS(SummaryByBICAndPortfolio[Year1CapexEfficiencyResult], SummaryByBICAndPortfolio[BIC], "WWS1_B" &amp; ROW()-16, SummaryByBICAndPortfolio[BICPortfolio], H$7)</f>
        <v>0</v>
      </c>
      <c r="I32" s="100">
        <f>SUMIFS(SummaryByBICAndPortfolio[Year1CapexEfficiencyResult], SummaryByBICAndPortfolio[BIC], "WWS1_B" &amp; ROW()-16, SummaryByBICAndPortfolio[BICPortfolio], I$8)</f>
        <v>0</v>
      </c>
      <c r="J32" s="100">
        <f>SUMIFS(SummaryByBICAndPortfolio[Year1CapexEfficiencyResult], SummaryByBICAndPortfolio[BIC], "WWS1_B" &amp; ROW()-16, SummaryByBICAndPortfolio[BICPortfolio], J$8)</f>
        <v>0</v>
      </c>
      <c r="K32" s="100">
        <f>SUMIFS(SummaryByBICAndPortfolio[Year1CapexEfficiencyResult], SummaryByBICAndPortfolio[BIC], "WWS1_B" &amp; ROW()-16, SummaryByBICAndPortfolio[BICPortfolio], K$8)</f>
        <v>0</v>
      </c>
      <c r="L32" s="101">
        <f t="shared" si="6"/>
        <v>0</v>
      </c>
      <c r="M32" s="100">
        <f>SUMIFS(SummaryByBICAndPortfolio[Year2CapexEfficiencyResult], SummaryByBICAndPortfolio[BIC], "WWS1_B" &amp; ROW()-16, SummaryByBICAndPortfolio[BICPortfolio], M$7)</f>
        <v>0</v>
      </c>
      <c r="N32" s="100">
        <f>SUMIFS(SummaryByBICAndPortfolio[Year2CapexEfficiencyResult], SummaryByBICAndPortfolio[BIC], "WWS1_B" &amp; ROW()-16, SummaryByBICAndPortfolio[BICPortfolio], N$7)</f>
        <v>0</v>
      </c>
      <c r="O32" s="100">
        <f>SUMIFS(SummaryByBICAndPortfolio[Year2CapexEfficiencyResult], SummaryByBICAndPortfolio[BIC], "WWS1_B" &amp; ROW()-16, SummaryByBICAndPortfolio[BICPortfolio], O$8)</f>
        <v>0</v>
      </c>
      <c r="P32" s="100">
        <f>SUMIFS(SummaryByBICAndPortfolio[Year2CapexEfficiencyResult], SummaryByBICAndPortfolio[BIC], "WWS1_B" &amp; ROW()-16, SummaryByBICAndPortfolio[BICPortfolio], P$8)</f>
        <v>0</v>
      </c>
      <c r="Q32" s="100">
        <f>SUMIFS(SummaryByBICAndPortfolio[Year2CapexEfficiencyResult], SummaryByBICAndPortfolio[BIC], "WWS1_B" &amp; ROW()-16, SummaryByBICAndPortfolio[BICPortfolio], Q$8)</f>
        <v>0</v>
      </c>
      <c r="R32" s="101">
        <f t="shared" si="7"/>
        <v>0</v>
      </c>
      <c r="S32" s="100">
        <f>SUMIFS(SummaryByBICAndPortfolio[Year3CapexEfficiencyResult], SummaryByBICAndPortfolio[BIC], "WWS1_B" &amp; ROW()-16, SummaryByBICAndPortfolio[BICPortfolio], S$7)</f>
        <v>0</v>
      </c>
      <c r="T32" s="100">
        <f>SUMIFS(SummaryByBICAndPortfolio[Year3CapexEfficiencyResult], SummaryByBICAndPortfolio[BIC], "WWS1_B" &amp; ROW()-16, SummaryByBICAndPortfolio[BICPortfolio], T$7)</f>
        <v>0</v>
      </c>
      <c r="U32" s="100">
        <f>SUMIFS(SummaryByBICAndPortfolio[Year3CapexEfficiencyResult], SummaryByBICAndPortfolio[BIC], "WWS1_B" &amp; ROW()-16, SummaryByBICAndPortfolio[BICPortfolio], U$8)</f>
        <v>0</v>
      </c>
      <c r="V32" s="100">
        <f>SUMIFS(SummaryByBICAndPortfolio[Year3CapexEfficiencyResult], SummaryByBICAndPortfolio[BIC], "WWS1_B" &amp; ROW()-16, SummaryByBICAndPortfolio[BICPortfolio], V$8)</f>
        <v>0</v>
      </c>
      <c r="W32" s="100">
        <f>SUMIFS(SummaryByBICAndPortfolio[Year3CapexEfficiencyResult], SummaryByBICAndPortfolio[BIC], "WWS1_B" &amp; ROW()-16, SummaryByBICAndPortfolio[BICPortfolio], W$8)</f>
        <v>0</v>
      </c>
      <c r="X32" s="101">
        <f t="shared" si="8"/>
        <v>0</v>
      </c>
      <c r="Y32" s="100">
        <f>SUMIFS(SummaryByBICAndPortfolio[Year4CapexEfficiencyResult], SummaryByBICAndPortfolio[BIC], "WWS1_B" &amp; ROW()-16, SummaryByBICAndPortfolio[BICPortfolio], Y$7)</f>
        <v>0</v>
      </c>
      <c r="Z32" s="100">
        <f>SUMIFS(SummaryByBICAndPortfolio[Year4CapexEfficiencyResult], SummaryByBICAndPortfolio[BIC], "WWS1_B" &amp; ROW()-16, SummaryByBICAndPortfolio[BICPortfolio], Z$7)</f>
        <v>0</v>
      </c>
      <c r="AA32" s="100">
        <f>SUMIFS(SummaryByBICAndPortfolio[Year4CapexEfficiencyResult], SummaryByBICAndPortfolio[BIC], "WWS1_B" &amp; ROW()-16, SummaryByBICAndPortfolio[BICPortfolio], AA$8)</f>
        <v>0</v>
      </c>
      <c r="AB32" s="100">
        <f>SUMIFS(SummaryByBICAndPortfolio[Year4CapexEfficiencyResult], SummaryByBICAndPortfolio[BIC], "WWS1_B" &amp; ROW()-16, SummaryByBICAndPortfolio[BICPortfolio], AB$8)</f>
        <v>0</v>
      </c>
      <c r="AC32" s="100">
        <f>SUMIFS(SummaryByBICAndPortfolio[Year4CapexEfficiencyResult], SummaryByBICAndPortfolio[BIC], "WWS1_B" &amp; ROW()-16, SummaryByBICAndPortfolio[BICPortfolio], AC$8)</f>
        <v>0</v>
      </c>
      <c r="AD32" s="101">
        <f t="shared" si="9"/>
        <v>0</v>
      </c>
      <c r="AE32" s="100">
        <f>SUMIFS(SummaryByBICAndPortfolio[Year5CapexEfficiencyResult], SummaryByBICAndPortfolio[BIC], "WWS1_B" &amp; ROW()-16, SummaryByBICAndPortfolio[BICPortfolio], AE$7)</f>
        <v>0</v>
      </c>
      <c r="AF32" s="100">
        <f>SUMIFS(SummaryByBICAndPortfolio[Year5CapexEfficiencyResult], SummaryByBICAndPortfolio[BIC], "WWS1_B" &amp; ROW()-16, SummaryByBICAndPortfolio[BICPortfolio], AF$7)</f>
        <v>0</v>
      </c>
      <c r="AG32" s="100">
        <f>SUMIFS(SummaryByBICAndPortfolio[Year5CapexEfficiencyResult], SummaryByBICAndPortfolio[BIC], "WWS1_B" &amp; ROW()-16, SummaryByBICAndPortfolio[BICPortfolio], AG$8)</f>
        <v>0</v>
      </c>
      <c r="AH32" s="100">
        <f>SUMIFS(SummaryByBICAndPortfolio[Year5CapexEfficiencyResult], SummaryByBICAndPortfolio[BIC], "WWS1_B" &amp; ROW()-16, SummaryByBICAndPortfolio[BICPortfolio], AH$8)</f>
        <v>0</v>
      </c>
      <c r="AI32" s="100">
        <f>SUMIFS(SummaryByBICAndPortfolio[Year5CapexEfficiencyResult], SummaryByBICAndPortfolio[BIC], "WWS1_B" &amp; ROW()-16, SummaryByBICAndPortfolio[BICPortfolio], AI$8)</f>
        <v>0</v>
      </c>
      <c r="AJ32" s="101">
        <f t="shared" si="10"/>
        <v>0</v>
      </c>
    </row>
    <row r="33" spans="2:36" ht="13.9" customHeight="1" thickBot="1">
      <c r="B33" s="21">
        <v>17</v>
      </c>
      <c r="C33" s="22" t="s">
        <v>48</v>
      </c>
      <c r="D33" s="23"/>
      <c r="E33" s="24" t="str">
        <f>IF(HeaderParameters[CurrencyScale]="Thousands","£k", IF(HeaderParameters[CurrencyScale]="Millions", "£m", "£"))</f>
        <v>£</v>
      </c>
      <c r="F33" s="25">
        <v>3</v>
      </c>
      <c r="G33" s="117">
        <f>SUM(G28:G32)</f>
        <v>0</v>
      </c>
      <c r="H33" s="117">
        <f t="shared" ref="H33:K33" si="11">SUM(H28:H32)</f>
        <v>0</v>
      </c>
      <c r="I33" s="117">
        <f t="shared" si="11"/>
        <v>0</v>
      </c>
      <c r="J33" s="117">
        <f t="shared" si="11"/>
        <v>0</v>
      </c>
      <c r="K33" s="117">
        <f t="shared" si="11"/>
        <v>0</v>
      </c>
      <c r="L33" s="101">
        <f t="shared" si="6"/>
        <v>0</v>
      </c>
      <c r="M33" s="117">
        <f>SUM(M28:M32)</f>
        <v>0</v>
      </c>
      <c r="N33" s="117">
        <f t="shared" ref="N33:Q33" si="12">SUM(N28:N32)</f>
        <v>0</v>
      </c>
      <c r="O33" s="117">
        <f t="shared" si="12"/>
        <v>0</v>
      </c>
      <c r="P33" s="117">
        <f t="shared" si="12"/>
        <v>0</v>
      </c>
      <c r="Q33" s="117">
        <f t="shared" si="12"/>
        <v>0</v>
      </c>
      <c r="R33" s="101">
        <f t="shared" si="7"/>
        <v>0</v>
      </c>
      <c r="S33" s="117">
        <f>SUM(S28:S32)</f>
        <v>0</v>
      </c>
      <c r="T33" s="117">
        <f t="shared" ref="T33:W33" si="13">SUM(T28:T32)</f>
        <v>0</v>
      </c>
      <c r="U33" s="117">
        <f t="shared" si="13"/>
        <v>0</v>
      </c>
      <c r="V33" s="117">
        <f t="shared" si="13"/>
        <v>0</v>
      </c>
      <c r="W33" s="117">
        <f t="shared" si="13"/>
        <v>0</v>
      </c>
      <c r="X33" s="101">
        <f t="shared" si="8"/>
        <v>0</v>
      </c>
      <c r="Y33" s="117">
        <f>SUM(Y28:Y32)</f>
        <v>0</v>
      </c>
      <c r="Z33" s="117">
        <f t="shared" ref="Z33:AC33" si="14">SUM(Z28:Z32)</f>
        <v>0</v>
      </c>
      <c r="AA33" s="117">
        <f t="shared" si="14"/>
        <v>0</v>
      </c>
      <c r="AB33" s="117">
        <f t="shared" si="14"/>
        <v>0</v>
      </c>
      <c r="AC33" s="117">
        <f t="shared" si="14"/>
        <v>0</v>
      </c>
      <c r="AD33" s="101">
        <f t="shared" si="9"/>
        <v>0</v>
      </c>
      <c r="AE33" s="117">
        <f>SUM(AE28:AE32)</f>
        <v>0</v>
      </c>
      <c r="AF33" s="117">
        <f t="shared" ref="AF33:AI33" si="15">SUM(AF28:AF32)</f>
        <v>0</v>
      </c>
      <c r="AG33" s="117">
        <f t="shared" si="15"/>
        <v>0</v>
      </c>
      <c r="AH33" s="117">
        <f t="shared" si="15"/>
        <v>0</v>
      </c>
      <c r="AI33" s="117">
        <f t="shared" si="15"/>
        <v>0</v>
      </c>
      <c r="AJ33" s="101">
        <f t="shared" si="10"/>
        <v>0</v>
      </c>
    </row>
    <row r="34" spans="2:36" ht="13.9" customHeight="1" thickBot="1">
      <c r="B34" s="21">
        <v>18</v>
      </c>
      <c r="C34" s="22" t="s">
        <v>41</v>
      </c>
      <c r="D34" s="23"/>
      <c r="E34" s="24" t="str">
        <f>IF(HeaderParameters[CurrencyScale]="Thousands","£k", IF(HeaderParameters[CurrencyScale]="Millions", "£m", "£"))</f>
        <v>£</v>
      </c>
      <c r="F34" s="25">
        <v>3</v>
      </c>
      <c r="G34" s="100">
        <f>SUMIFS(SummaryByBICAndPortfolio[Year1CapexEfficiencyResult], SummaryByBICAndPortfolio[BIC], "WWS1_B" &amp; ROW()-16, SummaryByBICAndPortfolio[BICPortfolio], G$7)</f>
        <v>0</v>
      </c>
      <c r="H34" s="116"/>
      <c r="I34" s="100">
        <f>SUMIFS(SummaryByBICAndPortfolio[Year1CapexEfficiencyResult], SummaryByBICAndPortfolio[BIC], "WWS1_B" &amp; ROW()-16, SummaryByBICAndPortfolio[BICPortfolio], I$8)</f>
        <v>0</v>
      </c>
      <c r="J34" s="100">
        <f>SUMIFS(SummaryByBICAndPortfolio[Year1CapexEfficiencyResult], SummaryByBICAndPortfolio[BIC], "WWS1_B" &amp; ROW()-16, SummaryByBICAndPortfolio[BICPortfolio], J$8)</f>
        <v>0</v>
      </c>
      <c r="K34" s="100">
        <f>SUMIFS(SummaryByBICAndPortfolio[Year1CapexEfficiencyResult], SummaryByBICAndPortfolio[BIC], "WWS1_B" &amp; ROW()-16, SummaryByBICAndPortfolio[BICPortfolio], K$8)</f>
        <v>0</v>
      </c>
      <c r="L34" s="101">
        <f t="shared" si="6"/>
        <v>0</v>
      </c>
      <c r="M34" s="100">
        <f>SUMIFS(SummaryByBICAndPortfolio[Year2CapexEfficiencyResult], SummaryByBICAndPortfolio[BIC], "WWS1_B" &amp; ROW()-16, SummaryByBICAndPortfolio[BICPortfolio], M$7)</f>
        <v>0</v>
      </c>
      <c r="N34" s="100">
        <f>SUMIFS(SummaryByBICAndPortfolio[Year2CapexEfficiencyResult], SummaryByBICAndPortfolio[BIC], "WWS1_B" &amp; ROW()-16, SummaryByBICAndPortfolio[BICPortfolio], N$7)</f>
        <v>0</v>
      </c>
      <c r="O34" s="100">
        <f>SUMIFS(SummaryByBICAndPortfolio[Year2CapexEfficiencyResult], SummaryByBICAndPortfolio[BIC], "WWS1_B" &amp; ROW()-16, SummaryByBICAndPortfolio[BICPortfolio], O$8)</f>
        <v>0</v>
      </c>
      <c r="P34" s="100">
        <f>SUMIFS(SummaryByBICAndPortfolio[Year2CapexEfficiencyResult], SummaryByBICAndPortfolio[BIC], "WWS1_B" &amp; ROW()-16, SummaryByBICAndPortfolio[BICPortfolio], P$8)</f>
        <v>0</v>
      </c>
      <c r="Q34" s="100">
        <f>SUMIFS(SummaryByBICAndPortfolio[Year2CapexEfficiencyResult], SummaryByBICAndPortfolio[BIC], "WWS1_B" &amp; ROW()-16, SummaryByBICAndPortfolio[BICPortfolio], Q$8)</f>
        <v>0</v>
      </c>
      <c r="R34" s="101">
        <f t="shared" si="7"/>
        <v>0</v>
      </c>
      <c r="S34" s="100">
        <f>SUMIFS(SummaryByBICAndPortfolio[Year3CapexEfficiencyResult], SummaryByBICAndPortfolio[BIC], "WWS1_B" &amp; ROW()-16, SummaryByBICAndPortfolio[BICPortfolio], S$7)</f>
        <v>0</v>
      </c>
      <c r="T34" s="100">
        <f>SUMIFS(SummaryByBICAndPortfolio[Year3CapexEfficiencyResult], SummaryByBICAndPortfolio[BIC], "WWS1_B" &amp; ROW()-16, SummaryByBICAndPortfolio[BICPortfolio], T$7)</f>
        <v>0</v>
      </c>
      <c r="U34" s="100">
        <f>SUMIFS(SummaryByBICAndPortfolio[Year3CapexEfficiencyResult], SummaryByBICAndPortfolio[BIC], "WWS1_B" &amp; ROW()-16, SummaryByBICAndPortfolio[BICPortfolio], U$8)</f>
        <v>0</v>
      </c>
      <c r="V34" s="100">
        <f>SUMIFS(SummaryByBICAndPortfolio[Year3CapexEfficiencyResult], SummaryByBICAndPortfolio[BIC], "WWS1_B" &amp; ROW()-16, SummaryByBICAndPortfolio[BICPortfolio], V$8)</f>
        <v>0</v>
      </c>
      <c r="W34" s="100">
        <f>SUMIFS(SummaryByBICAndPortfolio[Year3CapexEfficiencyResult], SummaryByBICAndPortfolio[BIC], "WWS1_B" &amp; ROW()-16, SummaryByBICAndPortfolio[BICPortfolio], W$8)</f>
        <v>0</v>
      </c>
      <c r="X34" s="101">
        <f t="shared" si="8"/>
        <v>0</v>
      </c>
      <c r="Y34" s="100">
        <f>SUMIFS(SummaryByBICAndPortfolio[Year4CapexEfficiencyResult], SummaryByBICAndPortfolio[BIC], "WWS1_B" &amp; ROW()-16, SummaryByBICAndPortfolio[BICPortfolio], Y$7)</f>
        <v>0</v>
      </c>
      <c r="Z34" s="100">
        <f>SUMIFS(SummaryByBICAndPortfolio[Year4CapexEfficiencyResult], SummaryByBICAndPortfolio[BIC], "WWS1_B" &amp; ROW()-16, SummaryByBICAndPortfolio[BICPortfolio], Z$7)</f>
        <v>0</v>
      </c>
      <c r="AA34" s="100">
        <f>SUMIFS(SummaryByBICAndPortfolio[Year4CapexEfficiencyResult], SummaryByBICAndPortfolio[BIC], "WWS1_B" &amp; ROW()-16, SummaryByBICAndPortfolio[BICPortfolio], AA$8)</f>
        <v>0</v>
      </c>
      <c r="AB34" s="100">
        <f>SUMIFS(SummaryByBICAndPortfolio[Year4CapexEfficiencyResult], SummaryByBICAndPortfolio[BIC], "WWS1_B" &amp; ROW()-16, SummaryByBICAndPortfolio[BICPortfolio], AB$8)</f>
        <v>0</v>
      </c>
      <c r="AC34" s="100">
        <f>SUMIFS(SummaryByBICAndPortfolio[Year4CapexEfficiencyResult], SummaryByBICAndPortfolio[BIC], "WWS1_B" &amp; ROW()-16, SummaryByBICAndPortfolio[BICPortfolio], AC$8)</f>
        <v>0</v>
      </c>
      <c r="AD34" s="101">
        <f t="shared" si="9"/>
        <v>0</v>
      </c>
      <c r="AE34" s="100">
        <f>SUMIFS(SummaryByBICAndPortfolio[Year5CapexEfficiencyResult], SummaryByBICAndPortfolio[BIC], "WWS1_B" &amp; ROW()-16, SummaryByBICAndPortfolio[BICPortfolio], AE$7)</f>
        <v>0</v>
      </c>
      <c r="AF34" s="100">
        <f>SUMIFS(SummaryByBICAndPortfolio[Year5CapexEfficiencyResult], SummaryByBICAndPortfolio[BIC], "WWS1_B" &amp; ROW()-16, SummaryByBICAndPortfolio[BICPortfolio], AF$7)</f>
        <v>0</v>
      </c>
      <c r="AG34" s="100">
        <f>SUMIFS(SummaryByBICAndPortfolio[Year5CapexEfficiencyResult], SummaryByBICAndPortfolio[BIC], "WWS1_B" &amp; ROW()-16, SummaryByBICAndPortfolio[BICPortfolio], AG$8)</f>
        <v>0</v>
      </c>
      <c r="AH34" s="100">
        <f>SUMIFS(SummaryByBICAndPortfolio[Year5CapexEfficiencyResult], SummaryByBICAndPortfolio[BIC], "WWS1_B" &amp; ROW()-16, SummaryByBICAndPortfolio[BICPortfolio], AH$8)</f>
        <v>0</v>
      </c>
      <c r="AI34" s="100">
        <f>SUMIFS(SummaryByBICAndPortfolio[Year5CapexEfficiencyResult], SummaryByBICAndPortfolio[BIC], "WWS1_B" &amp; ROW()-16, SummaryByBICAndPortfolio[BICPortfolio], AI$8)</f>
        <v>0</v>
      </c>
      <c r="AJ34" s="101">
        <f t="shared" si="10"/>
        <v>0</v>
      </c>
    </row>
    <row r="35" spans="2:36" ht="13.9" customHeight="1" thickBot="1">
      <c r="B35" s="21">
        <v>19</v>
      </c>
      <c r="C35" s="22" t="s">
        <v>49</v>
      </c>
      <c r="D35" s="23"/>
      <c r="E35" s="24" t="str">
        <f>IF(HeaderParameters[CurrencyScale]="Thousands","£k", IF(HeaderParameters[CurrencyScale]="Millions", "£m", "£"))</f>
        <v>£</v>
      </c>
      <c r="F35" s="25">
        <v>3</v>
      </c>
      <c r="G35" s="117">
        <f>SUM(G33:G34)</f>
        <v>0</v>
      </c>
      <c r="H35" s="117">
        <f t="shared" ref="H35:K35" si="16">SUM(H33:H34)</f>
        <v>0</v>
      </c>
      <c r="I35" s="117">
        <f t="shared" si="16"/>
        <v>0</v>
      </c>
      <c r="J35" s="117">
        <f t="shared" si="16"/>
        <v>0</v>
      </c>
      <c r="K35" s="117">
        <f t="shared" si="16"/>
        <v>0</v>
      </c>
      <c r="L35" s="101">
        <f t="shared" si="6"/>
        <v>0</v>
      </c>
      <c r="M35" s="117">
        <f>SUM(M33:M34)</f>
        <v>0</v>
      </c>
      <c r="N35" s="117">
        <f t="shared" ref="N35:Q35" si="17">SUM(N33:N34)</f>
        <v>0</v>
      </c>
      <c r="O35" s="117">
        <f t="shared" si="17"/>
        <v>0</v>
      </c>
      <c r="P35" s="117">
        <f t="shared" si="17"/>
        <v>0</v>
      </c>
      <c r="Q35" s="117">
        <f t="shared" si="17"/>
        <v>0</v>
      </c>
      <c r="R35" s="101">
        <f t="shared" si="7"/>
        <v>0</v>
      </c>
      <c r="S35" s="117">
        <f>SUM(S33:S34)</f>
        <v>0</v>
      </c>
      <c r="T35" s="117">
        <f t="shared" ref="T35:W35" si="18">SUM(T33:T34)</f>
        <v>0</v>
      </c>
      <c r="U35" s="117">
        <f t="shared" si="18"/>
        <v>0</v>
      </c>
      <c r="V35" s="117">
        <f t="shared" si="18"/>
        <v>0</v>
      </c>
      <c r="W35" s="117">
        <f t="shared" si="18"/>
        <v>0</v>
      </c>
      <c r="X35" s="101">
        <f t="shared" si="8"/>
        <v>0</v>
      </c>
      <c r="Y35" s="117">
        <f>SUM(Y33:Y34)</f>
        <v>0</v>
      </c>
      <c r="Z35" s="117">
        <f t="shared" ref="Z35:AC35" si="19">SUM(Z33:Z34)</f>
        <v>0</v>
      </c>
      <c r="AA35" s="117">
        <f t="shared" si="19"/>
        <v>0</v>
      </c>
      <c r="AB35" s="117">
        <f t="shared" si="19"/>
        <v>0</v>
      </c>
      <c r="AC35" s="117">
        <f t="shared" si="19"/>
        <v>0</v>
      </c>
      <c r="AD35" s="101">
        <f t="shared" si="9"/>
        <v>0</v>
      </c>
      <c r="AE35" s="117">
        <f>SUM(AE33:AE34)</f>
        <v>0</v>
      </c>
      <c r="AF35" s="117">
        <f t="shared" ref="AF35:AI35" si="20">SUM(AF33:AF34)</f>
        <v>0</v>
      </c>
      <c r="AG35" s="117">
        <f t="shared" si="20"/>
        <v>0</v>
      </c>
      <c r="AH35" s="117">
        <f t="shared" si="20"/>
        <v>0</v>
      </c>
      <c r="AI35" s="117">
        <f t="shared" si="20"/>
        <v>0</v>
      </c>
      <c r="AJ35" s="101">
        <f t="shared" si="10"/>
        <v>0</v>
      </c>
    </row>
    <row r="36" spans="2:36" ht="13.9" customHeight="1" thickBot="1">
      <c r="B36" s="21">
        <v>20</v>
      </c>
      <c r="C36" s="22" t="s">
        <v>50</v>
      </c>
      <c r="D36" s="23"/>
      <c r="E36" s="24" t="str">
        <f>IF(HeaderParameters[CurrencyScale]="Thousands","£k", IF(HeaderParameters[CurrencyScale]="Millions", "£m", "£"))</f>
        <v>£</v>
      </c>
      <c r="F36" s="39">
        <v>3</v>
      </c>
      <c r="G36" s="100">
        <f>SUMIFS(SummaryByBICAndPortfolio[Year1CapexEfficiencyResult], SummaryByBICAndPortfolio[BIC], "WWS1_B" &amp; ROW()-16, SummaryByBICAndPortfolio[BICPortfolio], G$7)</f>
        <v>0</v>
      </c>
      <c r="H36" s="100">
        <f>SUMIFS(SummaryByBICAndPortfolio[Year1CapexEfficiencyResult], SummaryByBICAndPortfolio[BIC], "WWS1_B" &amp; ROW()-16, SummaryByBICAndPortfolio[BICPortfolio], H$7)</f>
        <v>0</v>
      </c>
      <c r="I36" s="100">
        <f>SUMIFS(SummaryByBICAndPortfolio[Year1CapexEfficiencyResult], SummaryByBICAndPortfolio[BIC], "WWS1_B" &amp; ROW()-16, SummaryByBICAndPortfolio[BICPortfolio], I$8)</f>
        <v>0</v>
      </c>
      <c r="J36" s="100">
        <f>SUMIFS(SummaryByBICAndPortfolio[Year1CapexEfficiencyResult], SummaryByBICAndPortfolio[BIC], "WWS1_B" &amp; ROW()-16, SummaryByBICAndPortfolio[BICPortfolio], J$8)</f>
        <v>0</v>
      </c>
      <c r="K36" s="100">
        <f>SUMIFS(SummaryByBICAndPortfolio[Year1CapexEfficiencyResult], SummaryByBICAndPortfolio[BIC], "WWS1_B" &amp; ROW()-16, SummaryByBICAndPortfolio[BICPortfolio], K$8)</f>
        <v>0</v>
      </c>
      <c r="L36" s="101">
        <f t="shared" si="6"/>
        <v>0</v>
      </c>
      <c r="M36" s="100">
        <f>SUMIFS(SummaryByBICAndPortfolio[Year2CapexEfficiencyResult], SummaryByBICAndPortfolio[BIC], "WWS1_B" &amp; ROW()-16, SummaryByBICAndPortfolio[BICPortfolio], M$7)</f>
        <v>0</v>
      </c>
      <c r="N36" s="100">
        <f>SUMIFS(SummaryByBICAndPortfolio[Year2CapexEfficiencyResult], SummaryByBICAndPortfolio[BIC], "WWS1_B" &amp; ROW()-16, SummaryByBICAndPortfolio[BICPortfolio], N$7)</f>
        <v>0</v>
      </c>
      <c r="O36" s="100">
        <f>SUMIFS(SummaryByBICAndPortfolio[Year2CapexEfficiencyResult], SummaryByBICAndPortfolio[BIC], "WWS1_B" &amp; ROW()-16, SummaryByBICAndPortfolio[BICPortfolio], O$8)</f>
        <v>0</v>
      </c>
      <c r="P36" s="100">
        <f>SUMIFS(SummaryByBICAndPortfolio[Year2CapexEfficiencyResult], SummaryByBICAndPortfolio[BIC], "WWS1_B" &amp; ROW()-16, SummaryByBICAndPortfolio[BICPortfolio], P$8)</f>
        <v>0</v>
      </c>
      <c r="Q36" s="100">
        <f>SUMIFS(SummaryByBICAndPortfolio[Year2CapexEfficiencyResult], SummaryByBICAndPortfolio[BIC], "WWS1_B" &amp; ROW()-16, SummaryByBICAndPortfolio[BICPortfolio], Q$8)</f>
        <v>0</v>
      </c>
      <c r="R36" s="101">
        <f t="shared" si="7"/>
        <v>0</v>
      </c>
      <c r="S36" s="100">
        <f>SUMIFS(SummaryByBICAndPortfolio[Year3CapexEfficiencyResult], SummaryByBICAndPortfolio[BIC], "WWS1_B" &amp; ROW()-16, SummaryByBICAndPortfolio[BICPortfolio], S$7)</f>
        <v>0</v>
      </c>
      <c r="T36" s="100">
        <f>SUMIFS(SummaryByBICAndPortfolio[Year3CapexEfficiencyResult], SummaryByBICAndPortfolio[BIC], "WWS1_B" &amp; ROW()-16, SummaryByBICAndPortfolio[BICPortfolio], T$7)</f>
        <v>0</v>
      </c>
      <c r="U36" s="100">
        <f>SUMIFS(SummaryByBICAndPortfolio[Year3CapexEfficiencyResult], SummaryByBICAndPortfolio[BIC], "WWS1_B" &amp; ROW()-16, SummaryByBICAndPortfolio[BICPortfolio], U$8)</f>
        <v>0</v>
      </c>
      <c r="V36" s="100">
        <f>SUMIFS(SummaryByBICAndPortfolio[Year3CapexEfficiencyResult], SummaryByBICAndPortfolio[BIC], "WWS1_B" &amp; ROW()-16, SummaryByBICAndPortfolio[BICPortfolio], V$8)</f>
        <v>0</v>
      </c>
      <c r="W36" s="100">
        <f>SUMIFS(SummaryByBICAndPortfolio[Year3CapexEfficiencyResult], SummaryByBICAndPortfolio[BIC], "WWS1_B" &amp; ROW()-16, SummaryByBICAndPortfolio[BICPortfolio], W$8)</f>
        <v>0</v>
      </c>
      <c r="X36" s="101">
        <f t="shared" si="8"/>
        <v>0</v>
      </c>
      <c r="Y36" s="100">
        <f>SUMIFS(SummaryByBICAndPortfolio[Year4CapexEfficiencyResult], SummaryByBICAndPortfolio[BIC], "WWS1_B" &amp; ROW()-16, SummaryByBICAndPortfolio[BICPortfolio], Y$7)</f>
        <v>0</v>
      </c>
      <c r="Z36" s="100">
        <f>SUMIFS(SummaryByBICAndPortfolio[Year4CapexEfficiencyResult], SummaryByBICAndPortfolio[BIC], "WWS1_B" &amp; ROW()-16, SummaryByBICAndPortfolio[BICPortfolio], Z$7)</f>
        <v>0</v>
      </c>
      <c r="AA36" s="100">
        <f>SUMIFS(SummaryByBICAndPortfolio[Year4CapexEfficiencyResult], SummaryByBICAndPortfolio[BIC], "WWS1_B" &amp; ROW()-16, SummaryByBICAndPortfolio[BICPortfolio], AA$8)</f>
        <v>0</v>
      </c>
      <c r="AB36" s="100">
        <f>SUMIFS(SummaryByBICAndPortfolio[Year4CapexEfficiencyResult], SummaryByBICAndPortfolio[BIC], "WWS1_B" &amp; ROW()-16, SummaryByBICAndPortfolio[BICPortfolio], AB$8)</f>
        <v>0</v>
      </c>
      <c r="AC36" s="100">
        <f>SUMIFS(SummaryByBICAndPortfolio[Year4CapexEfficiencyResult], SummaryByBICAndPortfolio[BIC], "WWS1_B" &amp; ROW()-16, SummaryByBICAndPortfolio[BICPortfolio], AC$8)</f>
        <v>0</v>
      </c>
      <c r="AD36" s="101">
        <f t="shared" si="9"/>
        <v>0</v>
      </c>
      <c r="AE36" s="100">
        <f>SUMIFS(SummaryByBICAndPortfolio[Year5CapexEfficiencyResult], SummaryByBICAndPortfolio[BIC], "WWS1_B" &amp; ROW()-16, SummaryByBICAndPortfolio[BICPortfolio], AE$7)</f>
        <v>0</v>
      </c>
      <c r="AF36" s="100">
        <f>SUMIFS(SummaryByBICAndPortfolio[Year5CapexEfficiencyResult], SummaryByBICAndPortfolio[BIC], "WWS1_B" &amp; ROW()-16, SummaryByBICAndPortfolio[BICPortfolio], AF$7)</f>
        <v>0</v>
      </c>
      <c r="AG36" s="100">
        <f>SUMIFS(SummaryByBICAndPortfolio[Year5CapexEfficiencyResult], SummaryByBICAndPortfolio[BIC], "WWS1_B" &amp; ROW()-16, SummaryByBICAndPortfolio[BICPortfolio], AG$8)</f>
        <v>0</v>
      </c>
      <c r="AH36" s="100">
        <f>SUMIFS(SummaryByBICAndPortfolio[Year5CapexEfficiencyResult], SummaryByBICAndPortfolio[BIC], "WWS1_B" &amp; ROW()-16, SummaryByBICAndPortfolio[BICPortfolio], AH$8)</f>
        <v>0</v>
      </c>
      <c r="AI36" s="100">
        <f>SUMIFS(SummaryByBICAndPortfolio[Year5CapexEfficiencyResult], SummaryByBICAndPortfolio[BIC], "WWS1_B" &amp; ROW()-16, SummaryByBICAndPortfolio[BICPortfolio], AI$8)</f>
        <v>0</v>
      </c>
      <c r="AJ36" s="101">
        <f t="shared" si="10"/>
        <v>0</v>
      </c>
    </row>
    <row r="37" spans="2:36" ht="13.9" customHeight="1" thickBot="1">
      <c r="B37" s="34">
        <v>21</v>
      </c>
      <c r="C37" s="35" t="s">
        <v>51</v>
      </c>
      <c r="D37" s="36"/>
      <c r="E37" s="37" t="str">
        <f>IF(HeaderParameters[CurrencyScale]="Thousands","£k", IF(HeaderParameters[CurrencyScale]="Millions", "£m", "£"))</f>
        <v>£</v>
      </c>
      <c r="F37" s="40">
        <v>3</v>
      </c>
      <c r="G37" s="118">
        <f>SUM(G35:G36)</f>
        <v>0</v>
      </c>
      <c r="H37" s="118">
        <f t="shared" ref="H37:K37" si="21">SUM(H35:H36)</f>
        <v>0</v>
      </c>
      <c r="I37" s="118">
        <f t="shared" si="21"/>
        <v>0</v>
      </c>
      <c r="J37" s="118">
        <f t="shared" si="21"/>
        <v>0</v>
      </c>
      <c r="K37" s="118">
        <f t="shared" si="21"/>
        <v>0</v>
      </c>
      <c r="L37" s="101">
        <f t="shared" si="6"/>
        <v>0</v>
      </c>
      <c r="M37" s="118">
        <f>SUM(M35:M36)</f>
        <v>0</v>
      </c>
      <c r="N37" s="118">
        <f t="shared" ref="N37:Q37" si="22">SUM(N35:N36)</f>
        <v>0</v>
      </c>
      <c r="O37" s="118">
        <f t="shared" si="22"/>
        <v>0</v>
      </c>
      <c r="P37" s="118">
        <f t="shared" si="22"/>
        <v>0</v>
      </c>
      <c r="Q37" s="118">
        <f t="shared" si="22"/>
        <v>0</v>
      </c>
      <c r="R37" s="101">
        <f t="shared" si="7"/>
        <v>0</v>
      </c>
      <c r="S37" s="118">
        <f>SUM(S35:S36)</f>
        <v>0</v>
      </c>
      <c r="T37" s="118">
        <f t="shared" ref="T37:W37" si="23">SUM(T35:T36)</f>
        <v>0</v>
      </c>
      <c r="U37" s="118">
        <f t="shared" si="23"/>
        <v>0</v>
      </c>
      <c r="V37" s="118">
        <f t="shared" si="23"/>
        <v>0</v>
      </c>
      <c r="W37" s="118">
        <f t="shared" si="23"/>
        <v>0</v>
      </c>
      <c r="X37" s="101">
        <f t="shared" si="8"/>
        <v>0</v>
      </c>
      <c r="Y37" s="118">
        <f>SUM(Y35:Y36)</f>
        <v>0</v>
      </c>
      <c r="Z37" s="118">
        <f t="shared" ref="Z37:AC37" si="24">SUM(Z35:Z36)</f>
        <v>0</v>
      </c>
      <c r="AA37" s="118">
        <f t="shared" si="24"/>
        <v>0</v>
      </c>
      <c r="AB37" s="118">
        <f t="shared" si="24"/>
        <v>0</v>
      </c>
      <c r="AC37" s="118">
        <f t="shared" si="24"/>
        <v>0</v>
      </c>
      <c r="AD37" s="101">
        <f t="shared" si="9"/>
        <v>0</v>
      </c>
      <c r="AE37" s="118">
        <f>SUM(AE35:AE36)</f>
        <v>0</v>
      </c>
      <c r="AF37" s="118">
        <f t="shared" ref="AF37:AI37" si="25">SUM(AF35:AF36)</f>
        <v>0</v>
      </c>
      <c r="AG37" s="118">
        <f t="shared" si="25"/>
        <v>0</v>
      </c>
      <c r="AH37" s="118">
        <f t="shared" si="25"/>
        <v>0</v>
      </c>
      <c r="AI37" s="118">
        <f t="shared" si="25"/>
        <v>0</v>
      </c>
      <c r="AJ37" s="101">
        <f t="shared" si="10"/>
        <v>0</v>
      </c>
    </row>
    <row r="38" spans="2:36" ht="13.9" customHeight="1" thickBot="1">
      <c r="B38" s="8"/>
      <c r="C38" s="8"/>
      <c r="D38" s="11"/>
      <c r="E38" s="11"/>
      <c r="F38" s="11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</row>
    <row r="39" spans="2:36" ht="16.5" thickBot="1">
      <c r="B39" s="13" t="s">
        <v>15</v>
      </c>
      <c r="C39" s="14" t="s">
        <v>52</v>
      </c>
      <c r="D39" s="15"/>
      <c r="E39" s="9"/>
      <c r="F39" s="9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</row>
    <row r="40" spans="2:36" ht="13.9" customHeight="1">
      <c r="B40" s="68">
        <v>22</v>
      </c>
      <c r="C40" s="86" t="s">
        <v>53</v>
      </c>
      <c r="D40" s="94"/>
      <c r="E40" s="71" t="str">
        <f>IF(HeaderParameters[CurrencyScale]="Thousands","£k", IF(HeaderParameters[CurrencyScale]="Millions", "£m", "£"))</f>
        <v>£</v>
      </c>
      <c r="F40" s="72">
        <v>3</v>
      </c>
      <c r="G40" s="107"/>
      <c r="H40" s="108"/>
      <c r="I40" s="108"/>
      <c r="J40" s="109"/>
      <c r="K40" s="109"/>
      <c r="L40" s="119">
        <v>0</v>
      </c>
      <c r="M40" s="107"/>
      <c r="N40" s="108"/>
      <c r="O40" s="108"/>
      <c r="P40" s="109"/>
      <c r="Q40" s="109"/>
      <c r="R40" s="119">
        <v>0</v>
      </c>
      <c r="S40" s="107"/>
      <c r="T40" s="108"/>
      <c r="U40" s="108"/>
      <c r="V40" s="109"/>
      <c r="W40" s="109"/>
      <c r="X40" s="119">
        <v>0</v>
      </c>
      <c r="Y40" s="107"/>
      <c r="Z40" s="108"/>
      <c r="AA40" s="108"/>
      <c r="AB40" s="109"/>
      <c r="AC40" s="109"/>
      <c r="AD40" s="119">
        <v>0</v>
      </c>
      <c r="AE40" s="107"/>
      <c r="AF40" s="108"/>
      <c r="AG40" s="108"/>
      <c r="AH40" s="109"/>
      <c r="AI40" s="109"/>
      <c r="AJ40" s="119">
        <v>0</v>
      </c>
    </row>
    <row r="41" spans="2:36" ht="13.9" customHeight="1">
      <c r="B41" s="73">
        <v>23</v>
      </c>
      <c r="C41" s="87" t="s">
        <v>54</v>
      </c>
      <c r="D41" s="95"/>
      <c r="E41" s="76" t="str">
        <f>IF(HeaderParameters[CurrencyScale]="Thousands","£k", IF(HeaderParameters[CurrencyScale]="Millions", "£m", "£"))</f>
        <v>£</v>
      </c>
      <c r="F41" s="77">
        <v>3</v>
      </c>
      <c r="G41" s="120"/>
      <c r="H41" s="121"/>
      <c r="I41" s="121"/>
      <c r="J41" s="122"/>
      <c r="K41" s="122"/>
      <c r="L41" s="123">
        <v>0</v>
      </c>
      <c r="M41" s="120"/>
      <c r="N41" s="121"/>
      <c r="O41" s="121"/>
      <c r="P41" s="122"/>
      <c r="Q41" s="122"/>
      <c r="R41" s="123">
        <v>0</v>
      </c>
      <c r="S41" s="120"/>
      <c r="T41" s="121"/>
      <c r="U41" s="121"/>
      <c r="V41" s="122"/>
      <c r="W41" s="122"/>
      <c r="X41" s="123">
        <v>0</v>
      </c>
      <c r="Y41" s="120"/>
      <c r="Z41" s="121"/>
      <c r="AA41" s="121"/>
      <c r="AB41" s="122"/>
      <c r="AC41" s="122"/>
      <c r="AD41" s="123">
        <v>0</v>
      </c>
      <c r="AE41" s="120"/>
      <c r="AF41" s="121"/>
      <c r="AG41" s="121"/>
      <c r="AH41" s="122"/>
      <c r="AI41" s="122"/>
      <c r="AJ41" s="123">
        <v>0</v>
      </c>
    </row>
    <row r="42" spans="2:36" ht="13.9" customHeight="1" thickBot="1">
      <c r="B42" s="79">
        <v>24</v>
      </c>
      <c r="C42" s="80" t="s">
        <v>55</v>
      </c>
      <c r="D42" s="92"/>
      <c r="E42" s="81" t="str">
        <f>IF(HeaderParameters[CurrencyScale]="Thousands","£k", IF(HeaderParameters[CurrencyScale]="Millions", "£m", "£"))</f>
        <v>£</v>
      </c>
      <c r="F42" s="82">
        <v>3</v>
      </c>
      <c r="G42" s="124">
        <v>0</v>
      </c>
      <c r="H42" s="125">
        <v>0</v>
      </c>
      <c r="I42" s="125">
        <v>0</v>
      </c>
      <c r="J42" s="126">
        <v>0</v>
      </c>
      <c r="K42" s="126">
        <v>0</v>
      </c>
      <c r="L42" s="127">
        <v>0</v>
      </c>
      <c r="M42" s="124">
        <v>0</v>
      </c>
      <c r="N42" s="125">
        <v>0</v>
      </c>
      <c r="O42" s="125">
        <v>0</v>
      </c>
      <c r="P42" s="126">
        <v>0</v>
      </c>
      <c r="Q42" s="126">
        <v>0</v>
      </c>
      <c r="R42" s="127">
        <v>0</v>
      </c>
      <c r="S42" s="124">
        <v>0</v>
      </c>
      <c r="T42" s="125">
        <v>0</v>
      </c>
      <c r="U42" s="125">
        <v>0</v>
      </c>
      <c r="V42" s="126">
        <v>0</v>
      </c>
      <c r="W42" s="126">
        <v>0</v>
      </c>
      <c r="X42" s="127">
        <v>0</v>
      </c>
      <c r="Y42" s="124">
        <v>0</v>
      </c>
      <c r="Z42" s="125">
        <v>0</v>
      </c>
      <c r="AA42" s="125">
        <v>0</v>
      </c>
      <c r="AB42" s="126">
        <v>0</v>
      </c>
      <c r="AC42" s="126">
        <v>0</v>
      </c>
      <c r="AD42" s="127">
        <v>0</v>
      </c>
      <c r="AE42" s="124">
        <v>0</v>
      </c>
      <c r="AF42" s="125">
        <v>0</v>
      </c>
      <c r="AG42" s="125">
        <v>0</v>
      </c>
      <c r="AH42" s="126">
        <v>0</v>
      </c>
      <c r="AI42" s="126">
        <v>0</v>
      </c>
      <c r="AJ42" s="127">
        <v>0</v>
      </c>
    </row>
    <row r="43" spans="2:36" ht="13.9" customHeight="1" thickBot="1">
      <c r="B43" s="43"/>
      <c r="C43" s="44"/>
      <c r="D43" s="11"/>
      <c r="E43" s="11"/>
      <c r="F43" s="11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</row>
    <row r="44" spans="2:36" ht="16.5" thickBot="1">
      <c r="B44" s="13" t="s">
        <v>16</v>
      </c>
      <c r="C44" s="45" t="s">
        <v>56</v>
      </c>
      <c r="D44" s="15"/>
      <c r="E44" s="9"/>
      <c r="F44" s="9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</row>
    <row r="45" spans="2:36" ht="13.9" customHeight="1">
      <c r="B45" s="68">
        <v>25</v>
      </c>
      <c r="C45" s="69" t="s">
        <v>57</v>
      </c>
      <c r="D45" s="88"/>
      <c r="E45" s="71" t="str">
        <f>IF(HeaderParameters[CurrencyScale]="Thousands","£k", IF(HeaderParameters[CurrencyScale]="Millions", "£m", "£"))</f>
        <v>£</v>
      </c>
      <c r="F45" s="89">
        <v>3</v>
      </c>
      <c r="G45" s="107"/>
      <c r="H45" s="108"/>
      <c r="I45" s="108"/>
      <c r="J45" s="109"/>
      <c r="K45" s="109"/>
      <c r="L45" s="128">
        <v>0</v>
      </c>
      <c r="M45" s="107"/>
      <c r="N45" s="108"/>
      <c r="O45" s="108"/>
      <c r="P45" s="109"/>
      <c r="Q45" s="109"/>
      <c r="R45" s="128">
        <v>0</v>
      </c>
      <c r="S45" s="107"/>
      <c r="T45" s="108"/>
      <c r="U45" s="108"/>
      <c r="V45" s="109"/>
      <c r="W45" s="109"/>
      <c r="X45" s="128">
        <v>0</v>
      </c>
      <c r="Y45" s="107"/>
      <c r="Z45" s="108"/>
      <c r="AA45" s="108"/>
      <c r="AB45" s="109"/>
      <c r="AC45" s="109"/>
      <c r="AD45" s="128">
        <v>0</v>
      </c>
      <c r="AE45" s="107"/>
      <c r="AF45" s="108"/>
      <c r="AG45" s="108"/>
      <c r="AH45" s="109"/>
      <c r="AI45" s="109"/>
      <c r="AJ45" s="128">
        <v>0</v>
      </c>
    </row>
    <row r="46" spans="2:36" ht="13.9" customHeight="1">
      <c r="B46" s="73">
        <v>26</v>
      </c>
      <c r="C46" s="74" t="s">
        <v>58</v>
      </c>
      <c r="D46" s="90"/>
      <c r="E46" s="76" t="str">
        <f>IF(HeaderParameters[CurrencyScale]="Thousands","£k", IF(HeaderParameters[CurrencyScale]="Millions", "£m", "£"))</f>
        <v>£</v>
      </c>
      <c r="F46" s="91">
        <v>3</v>
      </c>
      <c r="G46" s="120"/>
      <c r="H46" s="121"/>
      <c r="I46" s="121"/>
      <c r="J46" s="122"/>
      <c r="K46" s="122"/>
      <c r="L46" s="129">
        <v>0</v>
      </c>
      <c r="M46" s="120"/>
      <c r="N46" s="121"/>
      <c r="O46" s="121"/>
      <c r="P46" s="122"/>
      <c r="Q46" s="122"/>
      <c r="R46" s="129">
        <v>0</v>
      </c>
      <c r="S46" s="120"/>
      <c r="T46" s="121"/>
      <c r="U46" s="121"/>
      <c r="V46" s="122"/>
      <c r="W46" s="122"/>
      <c r="X46" s="129">
        <v>0</v>
      </c>
      <c r="Y46" s="120"/>
      <c r="Z46" s="121"/>
      <c r="AA46" s="121"/>
      <c r="AB46" s="122"/>
      <c r="AC46" s="122"/>
      <c r="AD46" s="129">
        <v>0</v>
      </c>
      <c r="AE46" s="120"/>
      <c r="AF46" s="121"/>
      <c r="AG46" s="121"/>
      <c r="AH46" s="122"/>
      <c r="AI46" s="122"/>
      <c r="AJ46" s="129">
        <v>0</v>
      </c>
    </row>
    <row r="47" spans="2:36" ht="13.9" customHeight="1">
      <c r="B47" s="73">
        <v>27</v>
      </c>
      <c r="C47" s="74" t="s">
        <v>59</v>
      </c>
      <c r="D47" s="90"/>
      <c r="E47" s="76" t="str">
        <f>IF(HeaderParameters[CurrencyScale]="Thousands","£k", IF(HeaderParameters[CurrencyScale]="Millions", "£m", "£"))</f>
        <v>£</v>
      </c>
      <c r="F47" s="91">
        <v>3</v>
      </c>
      <c r="G47" s="120"/>
      <c r="H47" s="121"/>
      <c r="I47" s="121"/>
      <c r="J47" s="122"/>
      <c r="K47" s="122"/>
      <c r="L47" s="129">
        <v>0</v>
      </c>
      <c r="M47" s="120"/>
      <c r="N47" s="121"/>
      <c r="O47" s="121"/>
      <c r="P47" s="122"/>
      <c r="Q47" s="122"/>
      <c r="R47" s="129">
        <v>0</v>
      </c>
      <c r="S47" s="120"/>
      <c r="T47" s="121"/>
      <c r="U47" s="121"/>
      <c r="V47" s="122"/>
      <c r="W47" s="122"/>
      <c r="X47" s="129">
        <v>0</v>
      </c>
      <c r="Y47" s="120"/>
      <c r="Z47" s="121"/>
      <c r="AA47" s="121"/>
      <c r="AB47" s="122"/>
      <c r="AC47" s="122"/>
      <c r="AD47" s="129">
        <v>0</v>
      </c>
      <c r="AE47" s="120"/>
      <c r="AF47" s="121"/>
      <c r="AG47" s="121"/>
      <c r="AH47" s="122"/>
      <c r="AI47" s="122"/>
      <c r="AJ47" s="129">
        <v>0</v>
      </c>
    </row>
    <row r="48" spans="2:36" ht="13.9" customHeight="1">
      <c r="B48" s="78">
        <v>28</v>
      </c>
      <c r="C48" s="74" t="s">
        <v>60</v>
      </c>
      <c r="D48" s="90"/>
      <c r="E48" s="76" t="str">
        <f>IF(HeaderParameters[CurrencyScale]="Thousands","£k", IF(HeaderParameters[CurrencyScale]="Millions", "£m", "£"))</f>
        <v>£</v>
      </c>
      <c r="F48" s="91">
        <v>3</v>
      </c>
      <c r="G48" s="120"/>
      <c r="H48" s="121"/>
      <c r="I48" s="121"/>
      <c r="J48" s="122"/>
      <c r="K48" s="122"/>
      <c r="L48" s="129">
        <v>0</v>
      </c>
      <c r="M48" s="120"/>
      <c r="N48" s="121"/>
      <c r="O48" s="121"/>
      <c r="P48" s="122"/>
      <c r="Q48" s="122"/>
      <c r="R48" s="129">
        <v>0</v>
      </c>
      <c r="S48" s="120"/>
      <c r="T48" s="121"/>
      <c r="U48" s="121"/>
      <c r="V48" s="122"/>
      <c r="W48" s="122"/>
      <c r="X48" s="129">
        <v>0</v>
      </c>
      <c r="Y48" s="120"/>
      <c r="Z48" s="121"/>
      <c r="AA48" s="121"/>
      <c r="AB48" s="122"/>
      <c r="AC48" s="122"/>
      <c r="AD48" s="129">
        <v>0</v>
      </c>
      <c r="AE48" s="120"/>
      <c r="AF48" s="121"/>
      <c r="AG48" s="121"/>
      <c r="AH48" s="122"/>
      <c r="AI48" s="122"/>
      <c r="AJ48" s="129">
        <v>0</v>
      </c>
    </row>
    <row r="49" spans="2:36" ht="13.9" customHeight="1">
      <c r="B49" s="73">
        <v>29</v>
      </c>
      <c r="C49" s="74" t="s">
        <v>61</v>
      </c>
      <c r="D49" s="90"/>
      <c r="E49" s="76" t="str">
        <f>IF(HeaderParameters[CurrencyScale]="Thousands","£k", IF(HeaderParameters[CurrencyScale]="Millions", "£m", "£"))</f>
        <v>£</v>
      </c>
      <c r="F49" s="91">
        <v>3</v>
      </c>
      <c r="G49" s="120"/>
      <c r="H49" s="121"/>
      <c r="I49" s="121"/>
      <c r="J49" s="122"/>
      <c r="K49" s="122"/>
      <c r="L49" s="129">
        <v>0</v>
      </c>
      <c r="M49" s="120"/>
      <c r="N49" s="121"/>
      <c r="O49" s="121"/>
      <c r="P49" s="122"/>
      <c r="Q49" s="122"/>
      <c r="R49" s="129">
        <v>0</v>
      </c>
      <c r="S49" s="120"/>
      <c r="T49" s="121"/>
      <c r="U49" s="121"/>
      <c r="V49" s="122"/>
      <c r="W49" s="122"/>
      <c r="X49" s="129">
        <v>0</v>
      </c>
      <c r="Y49" s="120"/>
      <c r="Z49" s="121"/>
      <c r="AA49" s="121"/>
      <c r="AB49" s="122"/>
      <c r="AC49" s="122"/>
      <c r="AD49" s="129">
        <v>0</v>
      </c>
      <c r="AE49" s="120"/>
      <c r="AF49" s="121"/>
      <c r="AG49" s="121"/>
      <c r="AH49" s="122"/>
      <c r="AI49" s="122"/>
      <c r="AJ49" s="129">
        <v>0</v>
      </c>
    </row>
    <row r="50" spans="2:36" ht="13.9" customHeight="1" thickBot="1">
      <c r="B50" s="79">
        <v>30</v>
      </c>
      <c r="C50" s="80" t="s">
        <v>62</v>
      </c>
      <c r="D50" s="92"/>
      <c r="E50" s="81" t="str">
        <f>IF(HeaderParameters[CurrencyScale]="Thousands","£k", IF(HeaderParameters[CurrencyScale]="Millions", "£m", "£"))</f>
        <v>£</v>
      </c>
      <c r="F50" s="93">
        <v>3</v>
      </c>
      <c r="G50" s="130">
        <v>0</v>
      </c>
      <c r="H50" s="131">
        <v>0</v>
      </c>
      <c r="I50" s="131">
        <v>0</v>
      </c>
      <c r="J50" s="132">
        <v>0</v>
      </c>
      <c r="K50" s="132">
        <v>0</v>
      </c>
      <c r="L50" s="133">
        <v>0</v>
      </c>
      <c r="M50" s="130">
        <v>0</v>
      </c>
      <c r="N50" s="131">
        <v>0</v>
      </c>
      <c r="O50" s="131">
        <v>0</v>
      </c>
      <c r="P50" s="132">
        <v>0</v>
      </c>
      <c r="Q50" s="132">
        <v>0</v>
      </c>
      <c r="R50" s="133">
        <v>0</v>
      </c>
      <c r="S50" s="130">
        <v>0</v>
      </c>
      <c r="T50" s="131">
        <v>0</v>
      </c>
      <c r="U50" s="131">
        <v>0</v>
      </c>
      <c r="V50" s="132">
        <v>0</v>
      </c>
      <c r="W50" s="132">
        <v>0</v>
      </c>
      <c r="X50" s="133">
        <v>0</v>
      </c>
      <c r="Y50" s="130">
        <v>0</v>
      </c>
      <c r="Z50" s="131">
        <v>0</v>
      </c>
      <c r="AA50" s="131">
        <v>0</v>
      </c>
      <c r="AB50" s="132">
        <v>0</v>
      </c>
      <c r="AC50" s="132">
        <v>0</v>
      </c>
      <c r="AD50" s="133">
        <v>0</v>
      </c>
      <c r="AE50" s="130">
        <v>0</v>
      </c>
      <c r="AF50" s="131">
        <v>0</v>
      </c>
      <c r="AG50" s="131">
        <v>0</v>
      </c>
      <c r="AH50" s="132">
        <v>0</v>
      </c>
      <c r="AI50" s="132">
        <v>0</v>
      </c>
      <c r="AJ50" s="133">
        <v>0</v>
      </c>
    </row>
    <row r="51" spans="2:36" ht="13.9" customHeight="1" thickBot="1">
      <c r="B51" s="46"/>
      <c r="C51" s="47"/>
      <c r="D51" s="11"/>
      <c r="E51" s="11"/>
      <c r="F51" s="11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</row>
    <row r="52" spans="2:36" ht="15" customHeight="1" thickBot="1">
      <c r="B52" s="13" t="s">
        <v>17</v>
      </c>
      <c r="C52" s="45" t="s">
        <v>63</v>
      </c>
      <c r="D52" s="15"/>
      <c r="E52" s="9"/>
      <c r="F52" s="9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</row>
    <row r="53" spans="2:36" ht="13.9" customHeight="1" thickBot="1">
      <c r="B53" s="96">
        <v>31</v>
      </c>
      <c r="C53" s="83" t="s">
        <v>64</v>
      </c>
      <c r="D53" s="97"/>
      <c r="E53" s="84" t="str">
        <f>IF(HeaderParameters[CurrencyScale]="Thousands","£k", IF(HeaderParameters[CurrencyScale]="Millions", "£m", "£"))</f>
        <v>£</v>
      </c>
      <c r="F53" s="98">
        <v>3</v>
      </c>
      <c r="G53" s="134">
        <v>0</v>
      </c>
      <c r="H53" s="135">
        <v>0</v>
      </c>
      <c r="I53" s="135">
        <v>0</v>
      </c>
      <c r="J53" s="136">
        <v>0</v>
      </c>
      <c r="K53" s="137">
        <v>0</v>
      </c>
      <c r="L53" s="135">
        <v>0</v>
      </c>
      <c r="M53" s="134">
        <v>0</v>
      </c>
      <c r="N53" s="135">
        <v>0</v>
      </c>
      <c r="O53" s="135">
        <v>0</v>
      </c>
      <c r="P53" s="136">
        <v>0</v>
      </c>
      <c r="Q53" s="137">
        <v>0</v>
      </c>
      <c r="R53" s="135">
        <v>0</v>
      </c>
      <c r="S53" s="134">
        <v>0</v>
      </c>
      <c r="T53" s="135">
        <v>0</v>
      </c>
      <c r="U53" s="135">
        <v>0</v>
      </c>
      <c r="V53" s="136">
        <v>0</v>
      </c>
      <c r="W53" s="137">
        <v>0</v>
      </c>
      <c r="X53" s="135">
        <v>0</v>
      </c>
      <c r="Y53" s="134">
        <v>0</v>
      </c>
      <c r="Z53" s="135">
        <v>0</v>
      </c>
      <c r="AA53" s="135">
        <v>0</v>
      </c>
      <c r="AB53" s="136">
        <v>0</v>
      </c>
      <c r="AC53" s="137">
        <v>0</v>
      </c>
      <c r="AD53" s="135">
        <v>0</v>
      </c>
      <c r="AE53" s="134">
        <v>0</v>
      </c>
      <c r="AF53" s="135">
        <v>0</v>
      </c>
      <c r="AG53" s="135">
        <v>0</v>
      </c>
      <c r="AH53" s="136">
        <v>0</v>
      </c>
      <c r="AI53" s="137">
        <v>0</v>
      </c>
      <c r="AJ53" s="138">
        <v>0</v>
      </c>
    </row>
    <row r="54" spans="2:36" ht="15" customHeight="1">
      <c r="B54" s="48"/>
      <c r="C54" s="48"/>
      <c r="D54" s="4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</sheetData>
  <mergeCells count="35">
    <mergeCell ref="B7:C8"/>
    <mergeCell ref="D7:D8"/>
    <mergeCell ref="E7:E8"/>
    <mergeCell ref="F7:F8"/>
    <mergeCell ref="G7:G8"/>
    <mergeCell ref="G6:L6"/>
    <mergeCell ref="M6:R6"/>
    <mergeCell ref="S6:X6"/>
    <mergeCell ref="Y6:AD6"/>
    <mergeCell ref="AE6:AJ6"/>
    <mergeCell ref="U7:W7"/>
    <mergeCell ref="X7:X8"/>
    <mergeCell ref="Y7:Y8"/>
    <mergeCell ref="H7:H8"/>
    <mergeCell ref="I7:K7"/>
    <mergeCell ref="L7:L8"/>
    <mergeCell ref="M7:M8"/>
    <mergeCell ref="N7:N8"/>
    <mergeCell ref="O7:Q7"/>
    <mergeCell ref="AJ7:AJ8"/>
    <mergeCell ref="B10:F10"/>
    <mergeCell ref="G10:L10"/>
    <mergeCell ref="M10:R10"/>
    <mergeCell ref="S10:X10"/>
    <mergeCell ref="Y10:AD10"/>
    <mergeCell ref="AE10:AJ10"/>
    <mergeCell ref="Z7:Z8"/>
    <mergeCell ref="AA7:AC7"/>
    <mergeCell ref="AD7:AD8"/>
    <mergeCell ref="AE7:AE8"/>
    <mergeCell ref="AF7:AF8"/>
    <mergeCell ref="AG7:AI7"/>
    <mergeCell ref="R7:R8"/>
    <mergeCell ref="S7:S8"/>
    <mergeCell ref="T7:T8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2">
    <tabColor rgb="FFC00000"/>
  </sheetPr>
  <dimension ref="A1:F11"/>
  <sheetViews>
    <sheetView workbookViewId="0">
      <selection activeCell="E51" sqref="E51"/>
    </sheetView>
  </sheetViews>
  <sheetFormatPr defaultRowHeight="13.5"/>
  <cols>
    <col min="1" max="1" width="30.2109375" customWidth="1"/>
    <col min="2" max="2" width="11.92578125" customWidth="1"/>
  </cols>
  <sheetData>
    <row r="1" spans="1:6">
      <c r="A1" t="s">
        <v>249</v>
      </c>
      <c r="B1" t="s">
        <v>198</v>
      </c>
      <c r="C1" t="s">
        <v>199</v>
      </c>
      <c r="D1" t="s">
        <v>200</v>
      </c>
      <c r="E1" t="s">
        <v>201</v>
      </c>
      <c r="F1" t="s">
        <v>205</v>
      </c>
    </row>
    <row r="2" spans="1:6">
      <c r="A2" t="s">
        <v>250</v>
      </c>
      <c r="B2">
        <v>0</v>
      </c>
      <c r="C2">
        <v>0</v>
      </c>
      <c r="D2">
        <v>0</v>
      </c>
      <c r="E2">
        <v>0</v>
      </c>
      <c r="F2">
        <v>0</v>
      </c>
    </row>
    <row r="3" spans="1:6">
      <c r="A3" t="s">
        <v>251</v>
      </c>
      <c r="B3">
        <v>0</v>
      </c>
      <c r="C3">
        <v>0</v>
      </c>
      <c r="D3">
        <v>0</v>
      </c>
      <c r="E3">
        <v>0</v>
      </c>
      <c r="F3">
        <v>0</v>
      </c>
    </row>
    <row r="4" spans="1:6">
      <c r="A4" t="s">
        <v>112</v>
      </c>
      <c r="B4">
        <v>173129.59400448002</v>
      </c>
      <c r="C4">
        <v>172389.68247658361</v>
      </c>
      <c r="D4">
        <v>171067.73737922573</v>
      </c>
      <c r="E4">
        <v>170201.57931118339</v>
      </c>
      <c r="F4">
        <v>169965.61525307738</v>
      </c>
    </row>
    <row r="5" spans="1:6">
      <c r="A5" t="s">
        <v>252</v>
      </c>
      <c r="B5">
        <v>0</v>
      </c>
      <c r="C5">
        <v>0</v>
      </c>
      <c r="D5">
        <v>0</v>
      </c>
      <c r="E5">
        <v>0</v>
      </c>
      <c r="F5">
        <v>0</v>
      </c>
    </row>
    <row r="6" spans="1:6">
      <c r="A6" t="s">
        <v>113</v>
      </c>
      <c r="B6">
        <v>727218.72018676507</v>
      </c>
      <c r="C6">
        <v>3459473.7776360875</v>
      </c>
      <c r="D6">
        <v>5556927.9752669567</v>
      </c>
      <c r="E6">
        <v>535186.39224524982</v>
      </c>
      <c r="F6">
        <v>196911.99693396236</v>
      </c>
    </row>
    <row r="7" spans="1:6">
      <c r="A7" t="s">
        <v>253</v>
      </c>
      <c r="B7">
        <v>17461440.094359107</v>
      </c>
      <c r="C7">
        <v>52078971.943970054</v>
      </c>
      <c r="D7">
        <v>137894891.90277132</v>
      </c>
      <c r="E7">
        <v>161953945.15156442</v>
      </c>
      <c r="F7">
        <v>102248508.3320116</v>
      </c>
    </row>
    <row r="8" spans="1:6">
      <c r="A8" t="s">
        <v>114</v>
      </c>
      <c r="B8">
        <v>0</v>
      </c>
      <c r="C8">
        <v>0</v>
      </c>
      <c r="D8">
        <v>0</v>
      </c>
      <c r="E8">
        <v>0</v>
      </c>
      <c r="F8">
        <v>0</v>
      </c>
    </row>
    <row r="9" spans="1:6">
      <c r="A9" t="s">
        <v>254</v>
      </c>
      <c r="B9">
        <v>0</v>
      </c>
      <c r="C9">
        <v>0</v>
      </c>
      <c r="D9">
        <v>0</v>
      </c>
      <c r="E9">
        <v>0</v>
      </c>
      <c r="F9">
        <v>0</v>
      </c>
    </row>
    <row r="10" spans="1:6">
      <c r="A10" t="s">
        <v>255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>
      <c r="A11" t="s">
        <v>256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tabColor rgb="FFC00000"/>
  </sheetPr>
  <dimension ref="A1:K4"/>
  <sheetViews>
    <sheetView workbookViewId="0">
      <selection activeCell="E51" sqref="E51"/>
    </sheetView>
  </sheetViews>
  <sheetFormatPr defaultRowHeight="13.5"/>
  <cols>
    <col min="1" max="1" width="29" customWidth="1"/>
  </cols>
  <sheetData>
    <row r="1" spans="1:11">
      <c r="A1" t="s">
        <v>86</v>
      </c>
      <c r="B1" t="s">
        <v>250</v>
      </c>
      <c r="C1" t="s">
        <v>251</v>
      </c>
      <c r="D1" t="s">
        <v>112</v>
      </c>
      <c r="E1" t="s">
        <v>252</v>
      </c>
      <c r="F1" t="s">
        <v>113</v>
      </c>
      <c r="G1" t="s">
        <v>253</v>
      </c>
      <c r="H1" t="s">
        <v>114</v>
      </c>
      <c r="I1" t="s">
        <v>254</v>
      </c>
      <c r="J1" t="s">
        <v>255</v>
      </c>
      <c r="K1" t="s">
        <v>256</v>
      </c>
    </row>
    <row r="2" spans="1:11">
      <c r="A2" t="s">
        <v>257</v>
      </c>
      <c r="B2">
        <v>0</v>
      </c>
      <c r="C2">
        <v>0</v>
      </c>
      <c r="D2">
        <v>856754.20842455013</v>
      </c>
      <c r="E2">
        <v>0</v>
      </c>
      <c r="F2">
        <v>10475718.862269022</v>
      </c>
      <c r="G2">
        <v>15195905.252239181</v>
      </c>
      <c r="H2">
        <v>0</v>
      </c>
      <c r="I2">
        <v>0</v>
      </c>
      <c r="J2">
        <v>0</v>
      </c>
      <c r="K2">
        <v>0</v>
      </c>
    </row>
    <row r="3" spans="1:11">
      <c r="A3" t="s">
        <v>258</v>
      </c>
      <c r="B3">
        <v>0</v>
      </c>
      <c r="C3">
        <v>0</v>
      </c>
      <c r="D3">
        <v>0</v>
      </c>
      <c r="E3">
        <v>0</v>
      </c>
      <c r="F3">
        <v>0</v>
      </c>
      <c r="G3">
        <v>6602616.5990224704</v>
      </c>
      <c r="H3">
        <v>0</v>
      </c>
      <c r="I3">
        <v>0</v>
      </c>
      <c r="J3">
        <v>0</v>
      </c>
      <c r="K3">
        <v>0</v>
      </c>
    </row>
    <row r="4" spans="1:11">
      <c r="A4" t="s">
        <v>259</v>
      </c>
      <c r="B4">
        <v>0</v>
      </c>
      <c r="C4">
        <v>0</v>
      </c>
      <c r="D4">
        <v>0</v>
      </c>
      <c r="E4">
        <v>0</v>
      </c>
      <c r="F4">
        <v>0</v>
      </c>
      <c r="G4">
        <v>449839235.57341486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0000"/>
  </sheetPr>
  <dimension ref="A1"/>
  <sheetViews>
    <sheetView workbookViewId="0">
      <selection activeCell="E51" sqref="E51"/>
    </sheetView>
  </sheetViews>
  <sheetFormatPr defaultColWidth="8.78515625" defaultRowHeight="14.5"/>
  <cols>
    <col min="1" max="16384" width="8.78515625" style="160"/>
  </cols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rgb="FFC00000"/>
  </sheetPr>
  <dimension ref="A1:M11"/>
  <sheetViews>
    <sheetView topLeftCell="D1" workbookViewId="0">
      <selection activeCell="E51" sqref="E51"/>
    </sheetView>
  </sheetViews>
  <sheetFormatPr defaultRowHeight="13.5"/>
  <cols>
    <col min="1" max="2" width="17.92578125" customWidth="1"/>
    <col min="3" max="3" width="21.5" bestFit="1" customWidth="1"/>
    <col min="4" max="4" width="16.0703125" bestFit="1" customWidth="1"/>
    <col min="5" max="5" width="20.7109375" bestFit="1" customWidth="1"/>
    <col min="6" max="6" width="19.5" bestFit="1" customWidth="1"/>
    <col min="7" max="7" width="24.42578125" bestFit="1" customWidth="1"/>
    <col min="8" max="8" width="19.78515625" bestFit="1" customWidth="1"/>
    <col min="9" max="9" width="24.7109375" bestFit="1" customWidth="1"/>
    <col min="10" max="10" width="22.2109375" customWidth="1"/>
  </cols>
  <sheetData>
    <row r="1" spans="1:13">
      <c r="A1" t="s">
        <v>190</v>
      </c>
      <c r="B1" t="s">
        <v>191</v>
      </c>
      <c r="C1" t="s">
        <v>193</v>
      </c>
      <c r="D1" t="s">
        <v>192</v>
      </c>
      <c r="E1" t="s">
        <v>208</v>
      </c>
      <c r="F1" t="s">
        <v>211</v>
      </c>
      <c r="G1" t="s">
        <v>212</v>
      </c>
      <c r="H1" t="s">
        <v>213</v>
      </c>
      <c r="I1" t="s">
        <v>214</v>
      </c>
      <c r="J1" t="s">
        <v>235</v>
      </c>
      <c r="K1" t="s">
        <v>236</v>
      </c>
      <c r="L1" t="s">
        <v>237</v>
      </c>
      <c r="M1" t="s">
        <v>238</v>
      </c>
    </row>
    <row r="2" spans="1:13" ht="14.5">
      <c r="A2">
        <f>HeaderParameters[StartFiscalYear]+ROW()-ROW($A$2)</f>
        <v>2020</v>
      </c>
      <c r="B2" t="s">
        <v>91</v>
      </c>
      <c r="C2" t="e">
        <f>MATCH(yearMatch[[#This Row],[TableNameCapex]],#REF!, 0)</f>
        <v>#REF!</v>
      </c>
      <c r="D2" t="s">
        <v>102</v>
      </c>
      <c r="E2" t="e">
        <f>MATCH(yearMatch[[#This Row],[TableNameOpex]],#REF!, 0)</f>
        <v>#REF!</v>
      </c>
      <c r="F2" t="s">
        <v>116</v>
      </c>
      <c r="G2" t="e">
        <f>MATCH(yearMatch[[#This Row],[tNameCapexNoLoad]],#REF!, 0)</f>
        <v>#REF!</v>
      </c>
      <c r="H2" s="160" t="s">
        <v>127</v>
      </c>
      <c r="I2" t="e">
        <f>MATCH(yearMatch[[#This Row],[tNameOpexNoLoad]],#REF!, 0)</f>
        <v>#REF!</v>
      </c>
      <c r="J2" t="s">
        <v>215</v>
      </c>
      <c r="K2" t="e">
        <f>MATCH(yearMatch[[#This Row],[tNameCapexPost]],#REF!, 0)</f>
        <v>#REF!</v>
      </c>
      <c r="L2" t="s">
        <v>224</v>
      </c>
      <c r="M2" t="e">
        <f>MATCH(yearMatch[[#This Row],[tNameOpexPost]],#REF!, 0)</f>
        <v>#REF!</v>
      </c>
    </row>
    <row r="3" spans="1:13" ht="14.5">
      <c r="A3">
        <f>HeaderParameters[StartFiscalYear]+ROW()-ROW($A$2)</f>
        <v>2021</v>
      </c>
      <c r="B3" t="s">
        <v>92</v>
      </c>
      <c r="C3" t="e">
        <f>MATCH(yearMatch[[#This Row],[TableNameCapex]],#REF!, 0)</f>
        <v>#REF!</v>
      </c>
      <c r="D3" t="s">
        <v>103</v>
      </c>
      <c r="E3" t="e">
        <f>MATCH(yearMatch[[#This Row],[TableNameOpex]],#REF!, 0)</f>
        <v>#REF!</v>
      </c>
      <c r="F3" t="s">
        <v>117</v>
      </c>
      <c r="G3" t="e">
        <f>MATCH(yearMatch[[#This Row],[tNameCapexNoLoad]],#REF!, 0)</f>
        <v>#REF!</v>
      </c>
      <c r="H3" s="160" t="s">
        <v>128</v>
      </c>
      <c r="I3" t="e">
        <f>MATCH(yearMatch[[#This Row],[tNameOpexNoLoad]],#REF!, 0)</f>
        <v>#REF!</v>
      </c>
      <c r="J3" t="s">
        <v>216</v>
      </c>
      <c r="K3" t="e">
        <f>MATCH(yearMatch[[#This Row],[tNameCapexPost]],#REF!, 0)</f>
        <v>#REF!</v>
      </c>
      <c r="L3" t="s">
        <v>225</v>
      </c>
      <c r="M3" t="e">
        <f>MATCH(yearMatch[[#This Row],[tNameOpexPost]],#REF!, 0)</f>
        <v>#REF!</v>
      </c>
    </row>
    <row r="4" spans="1:13" ht="14.5">
      <c r="A4">
        <f>HeaderParameters[StartFiscalYear]+ROW()-ROW($A$2)</f>
        <v>2022</v>
      </c>
      <c r="B4" t="s">
        <v>93</v>
      </c>
      <c r="C4" t="e">
        <f>MATCH(yearMatch[[#This Row],[TableNameCapex]],#REF!, 0)</f>
        <v>#REF!</v>
      </c>
      <c r="D4" t="s">
        <v>104</v>
      </c>
      <c r="E4" t="e">
        <f>MATCH(yearMatch[[#This Row],[TableNameOpex]],#REF!, 0)</f>
        <v>#REF!</v>
      </c>
      <c r="F4" t="s">
        <v>118</v>
      </c>
      <c r="G4" t="e">
        <f>MATCH(yearMatch[[#This Row],[tNameCapexNoLoad]],#REF!, 0)</f>
        <v>#REF!</v>
      </c>
      <c r="H4" s="160" t="s">
        <v>129</v>
      </c>
      <c r="I4" t="e">
        <f>MATCH(yearMatch[[#This Row],[tNameOpexNoLoad]],#REF!, 0)</f>
        <v>#REF!</v>
      </c>
      <c r="J4" t="s">
        <v>217</v>
      </c>
      <c r="K4" t="e">
        <f>MATCH(yearMatch[[#This Row],[tNameCapexPost]],#REF!, 0)</f>
        <v>#REF!</v>
      </c>
      <c r="L4" t="s">
        <v>226</v>
      </c>
      <c r="M4" t="e">
        <f>MATCH(yearMatch[[#This Row],[tNameOpexPost]],#REF!, 0)</f>
        <v>#REF!</v>
      </c>
    </row>
    <row r="5" spans="1:13" ht="14.5">
      <c r="A5">
        <f>HeaderParameters[StartFiscalYear]+ROW()-ROW($A$2)</f>
        <v>2023</v>
      </c>
      <c r="B5" t="s">
        <v>94</v>
      </c>
      <c r="C5" t="e">
        <f>MATCH(yearMatch[[#This Row],[TableNameCapex]],#REF!, 0)</f>
        <v>#REF!</v>
      </c>
      <c r="D5" t="s">
        <v>105</v>
      </c>
      <c r="E5" t="e">
        <f>MATCH(yearMatch[[#This Row],[TableNameOpex]],#REF!, 0)</f>
        <v>#REF!</v>
      </c>
      <c r="F5" t="s">
        <v>119</v>
      </c>
      <c r="G5" t="e">
        <f>MATCH(yearMatch[[#This Row],[tNameCapexNoLoad]],#REF!, 0)</f>
        <v>#REF!</v>
      </c>
      <c r="H5" s="160" t="s">
        <v>130</v>
      </c>
      <c r="I5" t="e">
        <f>MATCH(yearMatch[[#This Row],[tNameOpexNoLoad]],#REF!, 0)</f>
        <v>#REF!</v>
      </c>
      <c r="J5" t="s">
        <v>218</v>
      </c>
      <c r="K5" t="e">
        <f>MATCH(yearMatch[[#This Row],[tNameCapexPost]],#REF!, 0)</f>
        <v>#REF!</v>
      </c>
      <c r="L5" t="s">
        <v>227</v>
      </c>
      <c r="M5" t="e">
        <f>MATCH(yearMatch[[#This Row],[tNameOpexPost]],#REF!, 0)</f>
        <v>#REF!</v>
      </c>
    </row>
    <row r="6" spans="1:13" ht="14.5">
      <c r="A6">
        <f>HeaderParameters[StartFiscalYear]+ROW()-ROW($A$2)</f>
        <v>2024</v>
      </c>
      <c r="B6" t="s">
        <v>95</v>
      </c>
      <c r="C6" t="e">
        <f>MATCH(yearMatch[[#This Row],[TableNameCapex]],#REF!, 0)</f>
        <v>#REF!</v>
      </c>
      <c r="D6" t="s">
        <v>106</v>
      </c>
      <c r="E6" t="e">
        <f>MATCH(yearMatch[[#This Row],[TableNameOpex]],#REF!, 0)</f>
        <v>#REF!</v>
      </c>
      <c r="F6" t="s">
        <v>120</v>
      </c>
      <c r="G6" t="e">
        <f>MATCH(yearMatch[[#This Row],[tNameCapexNoLoad]],#REF!, 0)</f>
        <v>#REF!</v>
      </c>
      <c r="H6" s="160" t="s">
        <v>131</v>
      </c>
      <c r="I6" t="e">
        <f>MATCH(yearMatch[[#This Row],[tNameOpexNoLoad]],#REF!, 0)</f>
        <v>#REF!</v>
      </c>
      <c r="J6" t="s">
        <v>219</v>
      </c>
      <c r="K6" t="e">
        <f>MATCH(yearMatch[[#This Row],[tNameCapexPost]],#REF!, 0)</f>
        <v>#REF!</v>
      </c>
      <c r="L6" t="s">
        <v>228</v>
      </c>
      <c r="M6" t="e">
        <f>MATCH(yearMatch[[#This Row],[tNameOpexPost]],#REF!, 0)</f>
        <v>#REF!</v>
      </c>
    </row>
    <row r="7" spans="1:13" ht="14.5">
      <c r="A7">
        <f>HeaderParameters[StartFiscalYear]+ROW()-ROW($A$2)</f>
        <v>2025</v>
      </c>
      <c r="B7" t="s">
        <v>96</v>
      </c>
      <c r="C7" t="e">
        <f>MATCH(yearMatch[[#This Row],[TableNameCapex]],#REF!, 0)</f>
        <v>#REF!</v>
      </c>
      <c r="D7" t="s">
        <v>107</v>
      </c>
      <c r="E7" t="e">
        <f>MATCH(yearMatch[[#This Row],[TableNameOpex]],#REF!, 0)</f>
        <v>#REF!</v>
      </c>
      <c r="F7" t="s">
        <v>121</v>
      </c>
      <c r="G7" t="e">
        <f>MATCH(yearMatch[[#This Row],[tNameCapexNoLoad]],#REF!, 0)</f>
        <v>#REF!</v>
      </c>
      <c r="H7" s="160" t="s">
        <v>132</v>
      </c>
      <c r="I7" t="e">
        <f>MATCH(yearMatch[[#This Row],[tNameOpexNoLoad]],#REF!, 0)</f>
        <v>#REF!</v>
      </c>
      <c r="J7" t="s">
        <v>220</v>
      </c>
      <c r="K7" t="e">
        <f>MATCH(yearMatch[[#This Row],[tNameCapexPost]],#REF!, 0)</f>
        <v>#REF!</v>
      </c>
      <c r="L7" t="s">
        <v>229</v>
      </c>
      <c r="M7" t="e">
        <f>MATCH(yearMatch[[#This Row],[tNameOpexPost]],#REF!, 0)</f>
        <v>#REF!</v>
      </c>
    </row>
    <row r="8" spans="1:13" ht="14.5">
      <c r="A8">
        <f>HeaderParameters[StartFiscalYear]+ROW()-ROW($A$2)</f>
        <v>2026</v>
      </c>
      <c r="B8" t="s">
        <v>97</v>
      </c>
      <c r="C8" t="e">
        <f>MATCH(yearMatch[[#This Row],[TableNameCapex]],#REF!, 0)</f>
        <v>#REF!</v>
      </c>
      <c r="D8" t="s">
        <v>108</v>
      </c>
      <c r="E8" t="e">
        <f>MATCH(yearMatch[[#This Row],[TableNameOpex]],#REF!, 0)</f>
        <v>#REF!</v>
      </c>
      <c r="F8" t="s">
        <v>122</v>
      </c>
      <c r="G8" t="e">
        <f>MATCH(yearMatch[[#This Row],[tNameCapexNoLoad]],#REF!, 0)</f>
        <v>#REF!</v>
      </c>
      <c r="H8" s="160" t="s">
        <v>133</v>
      </c>
      <c r="I8" t="e">
        <f>MATCH(yearMatch[[#This Row],[tNameOpexNoLoad]],#REF!, 0)</f>
        <v>#REF!</v>
      </c>
      <c r="J8" t="s">
        <v>221</v>
      </c>
      <c r="K8" t="e">
        <f>MATCH(yearMatch[[#This Row],[tNameCapexPost]],#REF!, 0)</f>
        <v>#REF!</v>
      </c>
      <c r="L8" t="s">
        <v>230</v>
      </c>
      <c r="M8" t="e">
        <f>MATCH(yearMatch[[#This Row],[tNameOpexPost]],#REF!, 0)</f>
        <v>#REF!</v>
      </c>
    </row>
    <row r="9" spans="1:13" ht="14.5">
      <c r="A9">
        <f>HeaderParameters[StartFiscalYear]+ROW()-ROW($A$2)</f>
        <v>2027</v>
      </c>
      <c r="B9" t="s">
        <v>98</v>
      </c>
      <c r="C9" t="e">
        <f>MATCH(yearMatch[[#This Row],[TableNameCapex]],#REF!, 0)</f>
        <v>#REF!</v>
      </c>
      <c r="D9" t="s">
        <v>109</v>
      </c>
      <c r="E9" t="e">
        <f>MATCH(yearMatch[[#This Row],[TableNameOpex]],#REF!, 0)</f>
        <v>#REF!</v>
      </c>
      <c r="F9" t="s">
        <v>123</v>
      </c>
      <c r="G9" t="e">
        <f>MATCH(yearMatch[[#This Row],[tNameCapexNoLoad]],#REF!, 0)</f>
        <v>#REF!</v>
      </c>
      <c r="H9" s="160" t="s">
        <v>134</v>
      </c>
      <c r="I9" t="e">
        <f>MATCH(yearMatch[[#This Row],[tNameOpexNoLoad]],#REF!, 0)</f>
        <v>#REF!</v>
      </c>
      <c r="J9" t="s">
        <v>222</v>
      </c>
      <c r="K9" t="e">
        <f>MATCH(yearMatch[[#This Row],[tNameCapexPost]],#REF!, 0)</f>
        <v>#REF!</v>
      </c>
      <c r="L9" t="s">
        <v>231</v>
      </c>
      <c r="M9" t="e">
        <f>MATCH(yearMatch[[#This Row],[tNameOpexPost]],#REF!, 0)</f>
        <v>#REF!</v>
      </c>
    </row>
    <row r="10" spans="1:13" ht="14.5">
      <c r="A10">
        <f>HeaderParameters[StartFiscalYear]+ROW()-ROW($A$2)</f>
        <v>2028</v>
      </c>
      <c r="B10" t="s">
        <v>99</v>
      </c>
      <c r="C10" t="e">
        <f>MATCH(yearMatch[[#This Row],[TableNameCapex]],#REF!, 0)</f>
        <v>#REF!</v>
      </c>
      <c r="D10" t="s">
        <v>110</v>
      </c>
      <c r="E10" t="e">
        <f>MATCH(yearMatch[[#This Row],[TableNameOpex]],#REF!, 0)</f>
        <v>#REF!</v>
      </c>
      <c r="F10" t="s">
        <v>124</v>
      </c>
      <c r="G10" t="e">
        <f>MATCH(yearMatch[[#This Row],[tNameCapexNoLoad]],#REF!, 0)</f>
        <v>#REF!</v>
      </c>
      <c r="H10" s="160" t="s">
        <v>135</v>
      </c>
      <c r="I10" t="e">
        <f>MATCH(yearMatch[[#This Row],[tNameOpexNoLoad]],#REF!, 0)</f>
        <v>#REF!</v>
      </c>
      <c r="J10" t="s">
        <v>223</v>
      </c>
      <c r="K10" t="e">
        <f>MATCH(yearMatch[[#This Row],[tNameCapexPost]],#REF!, 0)</f>
        <v>#REF!</v>
      </c>
      <c r="L10" t="s">
        <v>232</v>
      </c>
      <c r="M10" t="e">
        <f>MATCH(yearMatch[[#This Row],[tNameOpexPost]],#REF!, 0)</f>
        <v>#REF!</v>
      </c>
    </row>
    <row r="11" spans="1:13" ht="14.5">
      <c r="A11">
        <f>HeaderParameters[StartFiscalYear]+ROW()-ROW($A$2)</f>
        <v>2029</v>
      </c>
      <c r="B11" t="s">
        <v>100</v>
      </c>
      <c r="C11" t="e">
        <f>MATCH(yearMatch[[#This Row],[TableNameCapex]],#REF!, 0)</f>
        <v>#REF!</v>
      </c>
      <c r="D11" t="s">
        <v>111</v>
      </c>
      <c r="E11" t="e">
        <f>MATCH(yearMatch[[#This Row],[TableNameOpex]],#REF!, 0)</f>
        <v>#REF!</v>
      </c>
      <c r="F11" t="s">
        <v>125</v>
      </c>
      <c r="G11" t="e">
        <f>MATCH(yearMatch[[#This Row],[tNameCapexNoLoad]],#REF!, 0)</f>
        <v>#REF!</v>
      </c>
      <c r="H11" s="160" t="s">
        <v>136</v>
      </c>
      <c r="I11" t="e">
        <f>MATCH(yearMatch[[#This Row],[tNameOpexNoLoad]],#REF!, 0)</f>
        <v>#REF!</v>
      </c>
      <c r="J11" t="s">
        <v>233</v>
      </c>
      <c r="K11" t="e">
        <f>MATCH(yearMatch[[#This Row],[tNameCapexPost]],#REF!, 0)</f>
        <v>#REF!</v>
      </c>
      <c r="L11" t="s">
        <v>234</v>
      </c>
      <c r="M11" t="e">
        <f>MATCH(yearMatch[[#This Row],[tNameOpexPost]],#REF!, 0)</f>
        <v>#REF!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>
    <tabColor rgb="FFC00000"/>
  </sheetPr>
  <dimension ref="A1:BT12"/>
  <sheetViews>
    <sheetView topLeftCell="BM1" workbookViewId="0">
      <selection activeCell="E51" sqref="E51"/>
    </sheetView>
  </sheetViews>
  <sheetFormatPr defaultRowHeight="13.5"/>
  <cols>
    <col min="1" max="1" width="10" customWidth="1"/>
    <col min="2" max="2" width="9.0703125" customWidth="1"/>
    <col min="3" max="12" width="12.2109375" customWidth="1"/>
    <col min="13" max="13" width="13.28515625" customWidth="1"/>
    <col min="14" max="23" width="18.42578125" customWidth="1"/>
    <col min="24" max="24" width="19.5" customWidth="1"/>
    <col min="25" max="34" width="25" customWidth="1"/>
    <col min="35" max="35" width="26.0703125" customWidth="1"/>
    <col min="36" max="45" width="11.42578125" customWidth="1"/>
    <col min="46" max="46" width="12.5" customWidth="1"/>
    <col min="47" max="56" width="17.5703125" customWidth="1"/>
    <col min="57" max="57" width="18.7109375" customWidth="1"/>
    <col min="58" max="67" width="24.2109375" customWidth="1"/>
    <col min="68" max="68" width="25.28515625" customWidth="1"/>
    <col min="70" max="70" width="12.78515625" customWidth="1"/>
  </cols>
  <sheetData>
    <row r="1" spans="1:72">
      <c r="A1" t="s">
        <v>260</v>
      </c>
      <c r="B1" t="s">
        <v>86</v>
      </c>
      <c r="C1" t="s">
        <v>90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122</v>
      </c>
      <c r="V1" t="s">
        <v>123</v>
      </c>
      <c r="W1" t="s">
        <v>124</v>
      </c>
      <c r="X1" t="s">
        <v>125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101</v>
      </c>
      <c r="AK1" t="s">
        <v>102</v>
      </c>
      <c r="AL1" t="s">
        <v>103</v>
      </c>
      <c r="AM1" t="s">
        <v>104</v>
      </c>
      <c r="AN1" t="s">
        <v>105</v>
      </c>
      <c r="AO1" t="s">
        <v>106</v>
      </c>
      <c r="AP1" t="s">
        <v>107</v>
      </c>
      <c r="AQ1" t="s">
        <v>108</v>
      </c>
      <c r="AR1" t="s">
        <v>109</v>
      </c>
      <c r="AS1" t="s">
        <v>110</v>
      </c>
      <c r="AT1" t="s">
        <v>111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272</v>
      </c>
      <c r="BG1" t="s">
        <v>273</v>
      </c>
      <c r="BH1" t="s">
        <v>274</v>
      </c>
      <c r="BI1" t="s">
        <v>275</v>
      </c>
      <c r="BJ1" t="s">
        <v>276</v>
      </c>
      <c r="BK1" t="s">
        <v>277</v>
      </c>
      <c r="BL1" t="s">
        <v>278</v>
      </c>
      <c r="BM1" t="s">
        <v>279</v>
      </c>
      <c r="BN1" t="s">
        <v>280</v>
      </c>
      <c r="BO1" t="s">
        <v>281</v>
      </c>
      <c r="BP1" t="s">
        <v>282</v>
      </c>
      <c r="BQ1" t="s">
        <v>83</v>
      </c>
      <c r="BR1" t="s">
        <v>283</v>
      </c>
      <c r="BS1" t="s">
        <v>290</v>
      </c>
      <c r="BT1" t="s">
        <v>291</v>
      </c>
    </row>
    <row r="2" spans="1:72">
      <c r="A2" t="s">
        <v>240</v>
      </c>
      <c r="B2" t="s">
        <v>257</v>
      </c>
      <c r="C2">
        <v>0</v>
      </c>
      <c r="D2">
        <v>423009.50449999998</v>
      </c>
      <c r="E2">
        <v>1310921.0774999999</v>
      </c>
      <c r="F2">
        <v>2717533.2544999998</v>
      </c>
      <c r="G2">
        <v>139808.367</v>
      </c>
      <c r="H2">
        <v>102935.601</v>
      </c>
      <c r="I2">
        <v>0</v>
      </c>
      <c r="J2">
        <v>0</v>
      </c>
      <c r="K2">
        <v>34352.26</v>
      </c>
      <c r="L2">
        <v>67554.323999999993</v>
      </c>
      <c r="M2">
        <v>135331.15150000001</v>
      </c>
      <c r="N2">
        <v>0</v>
      </c>
      <c r="O2">
        <v>412994.28049999999</v>
      </c>
      <c r="P2">
        <v>1265807.7794999999</v>
      </c>
      <c r="Q2">
        <v>2591977.8905000002</v>
      </c>
      <c r="R2">
        <v>131720.679</v>
      </c>
      <c r="S2">
        <v>95796.854999999996</v>
      </c>
      <c r="T2">
        <v>0</v>
      </c>
      <c r="U2">
        <v>0</v>
      </c>
      <c r="V2">
        <v>30813.1</v>
      </c>
      <c r="W2">
        <v>59854.625999999997</v>
      </c>
      <c r="X2">
        <v>118442.4175</v>
      </c>
      <c r="Y2">
        <v>0</v>
      </c>
      <c r="Z2">
        <v>410191.89350414556</v>
      </c>
      <c r="AA2">
        <v>1257692.4249599793</v>
      </c>
      <c r="AB2">
        <v>2578911.7470395393</v>
      </c>
      <c r="AC2">
        <v>131207.33520688015</v>
      </c>
      <c r="AD2">
        <v>95510.305177518327</v>
      </c>
      <c r="AE2">
        <v>0</v>
      </c>
      <c r="AF2">
        <v>0</v>
      </c>
      <c r="AG2">
        <v>30758.253546121679</v>
      </c>
      <c r="AH2">
        <v>59740.427032826854</v>
      </c>
      <c r="AI2">
        <v>119677.62095368147</v>
      </c>
      <c r="AJ2">
        <v>0</v>
      </c>
      <c r="AK2">
        <v>805948.54</v>
      </c>
      <c r="AL2">
        <v>2866172.176</v>
      </c>
      <c r="AM2">
        <v>2733671.4534999998</v>
      </c>
      <c r="AN2">
        <v>707997.29399999999</v>
      </c>
      <c r="AO2">
        <v>68112.611999999994</v>
      </c>
      <c r="AP2">
        <v>72517.624500000005</v>
      </c>
      <c r="AQ2">
        <v>73245.464999999997</v>
      </c>
      <c r="AR2">
        <v>73980.243000000002</v>
      </c>
      <c r="AS2">
        <v>74722.805999999997</v>
      </c>
      <c r="AT2">
        <v>75472.505999999994</v>
      </c>
      <c r="AU2">
        <v>0</v>
      </c>
      <c r="AV2">
        <v>782679.46</v>
      </c>
      <c r="AW2">
        <v>2765667.6565</v>
      </c>
      <c r="AX2">
        <v>2629364.7415</v>
      </c>
      <c r="AY2">
        <v>676868.08799999999</v>
      </c>
      <c r="AZ2">
        <v>64470.714</v>
      </c>
      <c r="BA2">
        <v>67958.326499999996</v>
      </c>
      <c r="BB2">
        <v>67958.322</v>
      </c>
      <c r="BC2">
        <v>67958.322</v>
      </c>
      <c r="BD2">
        <v>67958.322</v>
      </c>
      <c r="BE2">
        <v>67958.322</v>
      </c>
      <c r="BF2">
        <v>0</v>
      </c>
      <c r="BG2">
        <v>781527.49328946008</v>
      </c>
      <c r="BH2">
        <v>2749794.0923039741</v>
      </c>
      <c r="BI2">
        <v>2594226.7357000252</v>
      </c>
      <c r="BJ2">
        <v>664441.19384801958</v>
      </c>
      <c r="BK2">
        <v>63199.284750451858</v>
      </c>
      <c r="BL2">
        <v>66509.053033955861</v>
      </c>
      <c r="BM2">
        <v>66383.44363858219</v>
      </c>
      <c r="BN2">
        <v>66240.272738902582</v>
      </c>
      <c r="BO2">
        <v>66079.742571786774</v>
      </c>
      <c r="BP2">
        <v>66742.72601229178</v>
      </c>
      <c r="BQ2" t="str">
        <f>IFERROR(INDEX(#REF!, MATCH(SummaryByBICAndPortfolio[[#This Row],[BICName]],#REF!, 0)), "")</f>
        <v/>
      </c>
      <c r="BR2" t="str">
        <f>IFERROR(INDEX(#REF!, MATCH(SummaryByBICAndPortfolio[[#This Row],[BICName]],#REF!, 0)), "")</f>
        <v/>
      </c>
      <c r="BS2" t="str">
        <f>IFERROR(INDEX(#REF!, MATCH(SummaryByBICAndPortfolio[[#This Row],[BICName]],#REF!, 0)), "")</f>
        <v/>
      </c>
      <c r="BT2" t="str">
        <f>IFERROR(INDEX(#REF!, MATCH(SummaryByBICAndPortfolio[[#This Row],[BICName]],#REF!, 0)), "")</f>
        <v/>
      </c>
    </row>
    <row r="3" spans="1:72">
      <c r="A3" t="s">
        <v>241</v>
      </c>
      <c r="B3" t="s">
        <v>257</v>
      </c>
      <c r="C3">
        <v>0</v>
      </c>
      <c r="D3">
        <v>255564.12650000001</v>
      </c>
      <c r="E3">
        <v>2856956.2565000001</v>
      </c>
      <c r="F3">
        <v>6066802.2555</v>
      </c>
      <c r="G3">
        <v>170876.89300000001</v>
      </c>
      <c r="H3">
        <v>125810.179</v>
      </c>
      <c r="I3">
        <v>0</v>
      </c>
      <c r="J3">
        <v>0</v>
      </c>
      <c r="K3">
        <v>0</v>
      </c>
      <c r="L3">
        <v>82566.395999999993</v>
      </c>
      <c r="M3">
        <v>431594.0675</v>
      </c>
      <c r="N3">
        <v>0</v>
      </c>
      <c r="O3">
        <v>249513.4325</v>
      </c>
      <c r="P3">
        <v>2758638.6675</v>
      </c>
      <c r="Q3">
        <v>5786504.0415000003</v>
      </c>
      <c r="R3">
        <v>160991.94099999999</v>
      </c>
      <c r="S3">
        <v>117085.045</v>
      </c>
      <c r="T3">
        <v>0</v>
      </c>
      <c r="U3">
        <v>0</v>
      </c>
      <c r="V3">
        <v>0</v>
      </c>
      <c r="W3">
        <v>73155.653999999995</v>
      </c>
      <c r="X3">
        <v>377732.92550000001</v>
      </c>
      <c r="Y3">
        <v>0</v>
      </c>
      <c r="Z3">
        <v>247820.27790292352</v>
      </c>
      <c r="AA3">
        <v>2740952.3760915115</v>
      </c>
      <c r="AB3">
        <v>5757334.3685001526</v>
      </c>
      <c r="AC3">
        <v>160364.52080840906</v>
      </c>
      <c r="AD3">
        <v>116734.81743918906</v>
      </c>
      <c r="AE3">
        <v>0</v>
      </c>
      <c r="AF3">
        <v>0</v>
      </c>
      <c r="AG3">
        <v>0</v>
      </c>
      <c r="AH3">
        <v>73016.077484566151</v>
      </c>
      <c r="AI3">
        <v>381672.29528171575</v>
      </c>
      <c r="AJ3">
        <v>0</v>
      </c>
      <c r="AK3">
        <v>0</v>
      </c>
      <c r="AL3">
        <v>6849.634</v>
      </c>
      <c r="AM3">
        <v>66166.388000000006</v>
      </c>
      <c r="AN3">
        <v>119311.107</v>
      </c>
      <c r="AO3">
        <v>125011.99099999999</v>
      </c>
      <c r="AP3">
        <v>130815.0205</v>
      </c>
      <c r="AQ3">
        <v>132127.76300000001</v>
      </c>
      <c r="AR3">
        <v>133453.20800000001</v>
      </c>
      <c r="AS3">
        <v>134793.08900000001</v>
      </c>
      <c r="AT3">
        <v>136145.111</v>
      </c>
      <c r="AU3">
        <v>0</v>
      </c>
      <c r="AV3">
        <v>0</v>
      </c>
      <c r="AW3">
        <v>6609.4435000000003</v>
      </c>
      <c r="AX3">
        <v>63642.008000000002</v>
      </c>
      <c r="AY3">
        <v>114065.121</v>
      </c>
      <c r="AZ3">
        <v>118327.77499999999</v>
      </c>
      <c r="BA3">
        <v>122590.41250000001</v>
      </c>
      <c r="BB3">
        <v>122590.40700000001</v>
      </c>
      <c r="BC3">
        <v>122590.40700000001</v>
      </c>
      <c r="BD3">
        <v>122590.40700000001</v>
      </c>
      <c r="BE3">
        <v>122590.40700000001</v>
      </c>
      <c r="BF3">
        <v>0</v>
      </c>
      <c r="BG3">
        <v>0</v>
      </c>
      <c r="BH3">
        <v>6571.5113925676596</v>
      </c>
      <c r="BI3">
        <v>62791.237233183965</v>
      </c>
      <c r="BJ3">
        <v>111971.06972898799</v>
      </c>
      <c r="BK3">
        <v>115994.20701161666</v>
      </c>
      <c r="BL3">
        <v>119976.11885470025</v>
      </c>
      <c r="BM3">
        <v>119749.3374941704</v>
      </c>
      <c r="BN3">
        <v>119491.04973609638</v>
      </c>
      <c r="BO3">
        <v>119201.79525345907</v>
      </c>
      <c r="BP3">
        <v>120397.43110406394</v>
      </c>
      <c r="BQ3" t="str">
        <f>IFERROR(INDEX(#REF!, MATCH(SummaryByBICAndPortfolio[[#This Row],[BICName]],#REF!, 0)), "")</f>
        <v/>
      </c>
      <c r="BR3" t="str">
        <f>IFERROR(INDEX(#REF!, MATCH(SummaryByBICAndPortfolio[[#This Row],[BICName]],#REF!, 0)), "")</f>
        <v/>
      </c>
      <c r="BS3" t="str">
        <f>IFERROR(INDEX(#REF!, MATCH(SummaryByBICAndPortfolio[[#This Row],[BICName]],#REF!, 0)), "")</f>
        <v/>
      </c>
      <c r="BT3" t="str">
        <f>IFERROR(INDEX(#REF!, MATCH(SummaryByBICAndPortfolio[[#This Row],[BICName]],#REF!, 0)), "")</f>
        <v/>
      </c>
    </row>
    <row r="4" spans="1:72">
      <c r="A4" t="s">
        <v>292</v>
      </c>
      <c r="B4" t="s">
        <v>257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1789487.64</v>
      </c>
      <c r="AL4">
        <v>3471393.8</v>
      </c>
      <c r="AM4">
        <v>180262.96</v>
      </c>
      <c r="AN4">
        <v>181358.8</v>
      </c>
      <c r="AO4">
        <v>183179.32</v>
      </c>
      <c r="AP4">
        <v>185017.24</v>
      </c>
      <c r="AQ4">
        <v>186874.12</v>
      </c>
      <c r="AR4">
        <v>188748.4</v>
      </c>
      <c r="AS4">
        <v>190643.56</v>
      </c>
      <c r="AT4">
        <v>192556</v>
      </c>
      <c r="AU4">
        <v>0</v>
      </c>
      <c r="AV4">
        <v>1737822.24</v>
      </c>
      <c r="AW4">
        <v>3349666.88</v>
      </c>
      <c r="AX4">
        <v>173384.8</v>
      </c>
      <c r="AY4">
        <v>173384.8</v>
      </c>
      <c r="AZ4">
        <v>173384.8</v>
      </c>
      <c r="BA4">
        <v>173384.8</v>
      </c>
      <c r="BB4">
        <v>173384.8</v>
      </c>
      <c r="BC4">
        <v>173384.8</v>
      </c>
      <c r="BD4">
        <v>173384.8</v>
      </c>
      <c r="BE4">
        <v>173384.8</v>
      </c>
      <c r="BF4">
        <v>0</v>
      </c>
      <c r="BG4">
        <v>1735264.3750203601</v>
      </c>
      <c r="BH4">
        <v>3330441.2914308622</v>
      </c>
      <c r="BI4">
        <v>171067.73737922573</v>
      </c>
      <c r="BJ4">
        <v>170201.57931118339</v>
      </c>
      <c r="BK4">
        <v>169965.61525307738</v>
      </c>
      <c r="BL4">
        <v>169687.32100920018</v>
      </c>
      <c r="BM4">
        <v>169366.76711015002</v>
      </c>
      <c r="BN4">
        <v>169001.1412240357</v>
      </c>
      <c r="BO4">
        <v>168592.13461240983</v>
      </c>
      <c r="BP4">
        <v>170283.36583951322</v>
      </c>
      <c r="BQ4" t="str">
        <f>IFERROR(INDEX(#REF!, MATCH(SummaryByBICAndPortfolio[[#This Row],[BICName]],#REF!, 0)), "")</f>
        <v/>
      </c>
      <c r="BR4" t="str">
        <f>IFERROR(INDEX(#REF!, MATCH(SummaryByBICAndPortfolio[[#This Row],[BICName]],#REF!, 0)), "")</f>
        <v/>
      </c>
      <c r="BS4" t="str">
        <f>IFERROR(INDEX(#REF!, MATCH(SummaryByBICAndPortfolio[[#This Row],[BICName]],#REF!, 0)), "")</f>
        <v/>
      </c>
      <c r="BT4" t="str">
        <f>IFERROR(INDEX(#REF!, MATCH(SummaryByBICAndPortfolio[[#This Row],[BICName]],#REF!, 0)), "")</f>
        <v/>
      </c>
    </row>
    <row r="5" spans="1:72">
      <c r="A5" t="s">
        <v>239</v>
      </c>
      <c r="B5" t="s">
        <v>257</v>
      </c>
      <c r="C5">
        <v>0</v>
      </c>
      <c r="D5">
        <v>15363.299000000001</v>
      </c>
      <c r="E5">
        <v>170875.37599999999</v>
      </c>
      <c r="F5">
        <v>125808.97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19271.580999999998</v>
      </c>
      <c r="N5">
        <v>0</v>
      </c>
      <c r="O5">
        <v>14999.537</v>
      </c>
      <c r="P5">
        <v>164994.96299999999</v>
      </c>
      <c r="Q5">
        <v>119996.338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16866.577000000001</v>
      </c>
      <c r="Y5">
        <v>0</v>
      </c>
      <c r="Z5">
        <v>14897.775677001002</v>
      </c>
      <c r="AA5">
        <v>163937.15052414223</v>
      </c>
      <c r="AB5">
        <v>119391.44813727062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17042.469088103262</v>
      </c>
      <c r="AJ5">
        <v>0</v>
      </c>
      <c r="AK5">
        <v>0</v>
      </c>
      <c r="AL5">
        <v>0</v>
      </c>
      <c r="AM5">
        <v>1264.9385</v>
      </c>
      <c r="AN5">
        <v>2545.2489999999998</v>
      </c>
      <c r="AO5">
        <v>2570.8270000000002</v>
      </c>
      <c r="AP5">
        <v>2596.6149999999998</v>
      </c>
      <c r="AQ5">
        <v>2622.6619999999998</v>
      </c>
      <c r="AR5">
        <v>2648.989</v>
      </c>
      <c r="AS5">
        <v>2675.5749999999998</v>
      </c>
      <c r="AT5">
        <v>2702.413</v>
      </c>
      <c r="AU5">
        <v>0</v>
      </c>
      <c r="AV5">
        <v>0</v>
      </c>
      <c r="AW5">
        <v>0</v>
      </c>
      <c r="AX5">
        <v>1216.6804999999999</v>
      </c>
      <c r="AY5">
        <v>2433.3609999999999</v>
      </c>
      <c r="AZ5">
        <v>2433.3609999999999</v>
      </c>
      <c r="BA5">
        <v>2433.3609999999999</v>
      </c>
      <c r="BB5">
        <v>2433.3609999999999</v>
      </c>
      <c r="BC5">
        <v>2433.3609999999999</v>
      </c>
      <c r="BD5">
        <v>2433.3609999999999</v>
      </c>
      <c r="BE5">
        <v>2433.3609999999999</v>
      </c>
      <c r="BF5">
        <v>0</v>
      </c>
      <c r="BG5">
        <v>0</v>
      </c>
      <c r="BH5">
        <v>0</v>
      </c>
      <c r="BI5">
        <v>1200.4139237415814</v>
      </c>
      <c r="BJ5">
        <v>2388.6648982029556</v>
      </c>
      <c r="BK5">
        <v>2385.3794891487923</v>
      </c>
      <c r="BL5">
        <v>2381.4680353155431</v>
      </c>
      <c r="BM5">
        <v>2376.9571953710888</v>
      </c>
      <c r="BN5">
        <v>2371.8461406290976</v>
      </c>
      <c r="BO5">
        <v>2366.0956633709443</v>
      </c>
      <c r="BP5">
        <v>2389.8293562831409</v>
      </c>
      <c r="BQ5" t="str">
        <f>IFERROR(INDEX(#REF!, MATCH(SummaryByBICAndPortfolio[[#This Row],[BICName]],#REF!, 0)), "")</f>
        <v/>
      </c>
      <c r="BR5" t="str">
        <f>IFERROR(INDEX(#REF!, MATCH(SummaryByBICAndPortfolio[[#This Row],[BICName]],#REF!, 0)), "")</f>
        <v/>
      </c>
      <c r="BS5" t="str">
        <f>IFERROR(INDEX(#REF!, MATCH(SummaryByBICAndPortfolio[[#This Row],[BICName]],#REF!, 0)), "")</f>
        <v/>
      </c>
      <c r="BT5" t="str">
        <f>IFERROR(INDEX(#REF!, MATCH(SummaryByBICAndPortfolio[[#This Row],[BICName]],#REF!, 0)), "")</f>
        <v/>
      </c>
    </row>
    <row r="6" spans="1:72">
      <c r="A6" t="s">
        <v>242</v>
      </c>
      <c r="B6" t="s">
        <v>258</v>
      </c>
      <c r="C6">
        <v>0</v>
      </c>
      <c r="D6">
        <v>941324.25</v>
      </c>
      <c r="E6">
        <v>1895590.92</v>
      </c>
      <c r="F6">
        <v>2827846.72</v>
      </c>
      <c r="G6">
        <v>858765.22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919369.77</v>
      </c>
      <c r="P6">
        <v>1831188</v>
      </c>
      <c r="Q6">
        <v>2698610.32</v>
      </c>
      <c r="R6">
        <v>809583.1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912801.18390075013</v>
      </c>
      <c r="AA6">
        <v>1818622.3273284107</v>
      </c>
      <c r="AB6">
        <v>2683598.1171376798</v>
      </c>
      <c r="AC6">
        <v>805933.85433469922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79298.44</v>
      </c>
      <c r="AL6">
        <v>79796.679999999993</v>
      </c>
      <c r="AM6">
        <v>80146.960000000006</v>
      </c>
      <c r="AN6">
        <v>80986.2</v>
      </c>
      <c r="AO6">
        <v>82066.179999999993</v>
      </c>
      <c r="AP6">
        <v>82834.06</v>
      </c>
      <c r="AQ6">
        <v>83608.679999999993</v>
      </c>
      <c r="AR6">
        <v>84391.18</v>
      </c>
      <c r="AS6">
        <v>85180.66</v>
      </c>
      <c r="AT6">
        <v>85977.34</v>
      </c>
      <c r="AU6">
        <v>0</v>
      </c>
      <c r="AV6">
        <v>77477.8</v>
      </c>
      <c r="AW6">
        <v>77477.8</v>
      </c>
      <c r="AX6">
        <v>77477.8</v>
      </c>
      <c r="AY6">
        <v>77785.39</v>
      </c>
      <c r="AZ6">
        <v>78092.98</v>
      </c>
      <c r="BA6">
        <v>78092.98</v>
      </c>
      <c r="BB6">
        <v>78092.98</v>
      </c>
      <c r="BC6">
        <v>78092.98</v>
      </c>
      <c r="BD6">
        <v>78092.98</v>
      </c>
      <c r="BE6">
        <v>78092.98</v>
      </c>
      <c r="BF6">
        <v>0</v>
      </c>
      <c r="BG6">
        <v>76895.617969560015</v>
      </c>
      <c r="BH6">
        <v>76556.614807313206</v>
      </c>
      <c r="BI6">
        <v>76058.659555037317</v>
      </c>
      <c r="BJ6">
        <v>76003.916779397303</v>
      </c>
      <c r="BK6">
        <v>76146.307209622755</v>
      </c>
      <c r="BL6">
        <v>75970.702674601285</v>
      </c>
      <c r="BM6">
        <v>75775.778015420525</v>
      </c>
      <c r="BN6">
        <v>75561.995382440422</v>
      </c>
      <c r="BO6">
        <v>75327.953889939497</v>
      </c>
      <c r="BP6">
        <v>76032.48323151817</v>
      </c>
      <c r="BQ6" t="str">
        <f>IFERROR(INDEX(#REF!, MATCH(SummaryByBICAndPortfolio[[#This Row],[BICName]],#REF!, 0)), "")</f>
        <v/>
      </c>
      <c r="BR6" t="str">
        <f>IFERROR(INDEX(#REF!, MATCH(SummaryByBICAndPortfolio[[#This Row],[BICName]],#REF!, 0)), "")</f>
        <v/>
      </c>
      <c r="BS6" t="str">
        <f>IFERROR(INDEX(#REF!, MATCH(SummaryByBICAndPortfolio[[#This Row],[BICName]],#REF!, 0)), "")</f>
        <v/>
      </c>
      <c r="BT6" t="str">
        <f>IFERROR(INDEX(#REF!, MATCH(SummaryByBICAndPortfolio[[#This Row],[BICName]],#REF!, 0)), "")</f>
        <v/>
      </c>
    </row>
    <row r="7" spans="1:72">
      <c r="A7" t="s">
        <v>248</v>
      </c>
      <c r="B7" t="s">
        <v>259</v>
      </c>
      <c r="C7">
        <v>0</v>
      </c>
      <c r="D7">
        <v>1902308.4</v>
      </c>
      <c r="E7">
        <v>24723480.719999999</v>
      </c>
      <c r="F7">
        <v>92678799.969999999</v>
      </c>
      <c r="G7">
        <v>96567769.439999998</v>
      </c>
      <c r="H7">
        <v>33282370.870000001</v>
      </c>
      <c r="I7">
        <v>34527533.299999997</v>
      </c>
      <c r="J7">
        <v>0</v>
      </c>
      <c r="K7">
        <v>1066948.51</v>
      </c>
      <c r="L7">
        <v>1815101.42</v>
      </c>
      <c r="M7">
        <v>4511359.34</v>
      </c>
      <c r="N7">
        <v>0</v>
      </c>
      <c r="O7">
        <v>1857940.01</v>
      </c>
      <c r="P7">
        <v>23883498.620000001</v>
      </c>
      <c r="Q7">
        <v>88443252.269999996</v>
      </c>
      <c r="R7">
        <v>91037256.510000005</v>
      </c>
      <c r="S7">
        <v>30995520.989999998</v>
      </c>
      <c r="T7">
        <v>31765228.940000001</v>
      </c>
      <c r="U7">
        <v>0</v>
      </c>
      <c r="V7">
        <v>957918.29</v>
      </c>
      <c r="W7">
        <v>1609846.1</v>
      </c>
      <c r="X7">
        <v>3952652.21</v>
      </c>
      <c r="Y7">
        <v>0</v>
      </c>
      <c r="Z7">
        <v>1844666.5531716002</v>
      </c>
      <c r="AA7">
        <v>23719608.261610314</v>
      </c>
      <c r="AB7">
        <v>87951249.740322426</v>
      </c>
      <c r="AC7">
        <v>90626905.72084856</v>
      </c>
      <c r="AD7">
        <v>30881535.328336462</v>
      </c>
      <c r="AE7">
        <v>31666695.63729817</v>
      </c>
      <c r="AF7">
        <v>0</v>
      </c>
      <c r="AG7">
        <v>955322.08917948173</v>
      </c>
      <c r="AH7">
        <v>1605151.6397187309</v>
      </c>
      <c r="AI7">
        <v>3989537.8639290645</v>
      </c>
      <c r="AJ7">
        <v>0</v>
      </c>
      <c r="AK7">
        <v>0</v>
      </c>
      <c r="AL7">
        <v>405475.32</v>
      </c>
      <c r="AM7">
        <v>2184242.25</v>
      </c>
      <c r="AN7">
        <v>5052480.7699999996</v>
      </c>
      <c r="AO7">
        <v>7113355.8200000003</v>
      </c>
      <c r="AP7">
        <v>8096601.8700000001</v>
      </c>
      <c r="AQ7">
        <v>8563371.4299999997</v>
      </c>
      <c r="AR7">
        <v>8643516.7100000009</v>
      </c>
      <c r="AS7">
        <v>8724380.3000000007</v>
      </c>
      <c r="AT7">
        <v>8805964.6300000008</v>
      </c>
      <c r="AU7">
        <v>0</v>
      </c>
      <c r="AV7">
        <v>0</v>
      </c>
      <c r="AW7">
        <v>393692.24</v>
      </c>
      <c r="AX7">
        <v>2111498.94</v>
      </c>
      <c r="AY7">
        <v>4852790.38</v>
      </c>
      <c r="AZ7">
        <v>6768954.7400000002</v>
      </c>
      <c r="BA7">
        <v>7633192.0800000001</v>
      </c>
      <c r="BB7">
        <v>7998442.0999999996</v>
      </c>
      <c r="BC7">
        <v>7998442.0800000001</v>
      </c>
      <c r="BD7">
        <v>7998442.0800000001</v>
      </c>
      <c r="BE7">
        <v>7998442.0800000001</v>
      </c>
      <c r="BF7">
        <v>0</v>
      </c>
      <c r="BG7">
        <v>0</v>
      </c>
      <c r="BH7">
        <v>389011.39605196682</v>
      </c>
      <c r="BI7">
        <v>2072823.9433969634</v>
      </c>
      <c r="BJ7">
        <v>4741651.3921209443</v>
      </c>
      <c r="BK7">
        <v>6600231.3932618527</v>
      </c>
      <c r="BL7">
        <v>7425744.1122696484</v>
      </c>
      <c r="BM7">
        <v>7761109.6424829848</v>
      </c>
      <c r="BN7">
        <v>7739213.6207725341</v>
      </c>
      <c r="BO7">
        <v>7715245.6550195375</v>
      </c>
      <c r="BP7">
        <v>7787393.2604546398</v>
      </c>
      <c r="BQ7" t="str">
        <f>IFERROR(INDEX(#REF!, MATCH(SummaryByBICAndPortfolio[[#This Row],[BICName]],#REF!, 0)), "")</f>
        <v/>
      </c>
      <c r="BR7" t="str">
        <f>IFERROR(INDEX(#REF!, MATCH(SummaryByBICAndPortfolio[[#This Row],[BICName]],#REF!, 0)), "")</f>
        <v/>
      </c>
      <c r="BS7" t="str">
        <f>IFERROR(INDEX(#REF!, MATCH(SummaryByBICAndPortfolio[[#This Row],[BICName]],#REF!, 0)), "")</f>
        <v/>
      </c>
      <c r="BT7" t="str">
        <f>IFERROR(INDEX(#REF!, MATCH(SummaryByBICAndPortfolio[[#This Row],[BICName]],#REF!, 0)), "")</f>
        <v/>
      </c>
    </row>
    <row r="8" spans="1:72">
      <c r="A8" t="s">
        <v>247</v>
      </c>
      <c r="B8" t="s">
        <v>259</v>
      </c>
      <c r="C8">
        <v>0</v>
      </c>
      <c r="D8">
        <v>148562.76</v>
      </c>
      <c r="E8">
        <v>3110468.62</v>
      </c>
      <c r="F8">
        <v>17819750.02</v>
      </c>
      <c r="G8">
        <v>17689993.440000001</v>
      </c>
      <c r="H8">
        <v>2603721.98</v>
      </c>
      <c r="I8">
        <v>0</v>
      </c>
      <c r="J8">
        <v>0</v>
      </c>
      <c r="K8">
        <v>293167.68</v>
      </c>
      <c r="L8">
        <v>239481.83</v>
      </c>
      <c r="M8">
        <v>887417.85</v>
      </c>
      <c r="N8">
        <v>0</v>
      </c>
      <c r="O8">
        <v>145097.88</v>
      </c>
      <c r="P8">
        <v>3004790.36</v>
      </c>
      <c r="Q8">
        <v>17005363.239999998</v>
      </c>
      <c r="R8">
        <v>16676873.640000001</v>
      </c>
      <c r="S8">
        <v>2424818.7799999998</v>
      </c>
      <c r="T8">
        <v>0</v>
      </c>
      <c r="U8">
        <v>0</v>
      </c>
      <c r="V8">
        <v>263209.2</v>
      </c>
      <c r="W8">
        <v>212400.71</v>
      </c>
      <c r="X8">
        <v>777516.07</v>
      </c>
      <c r="Y8">
        <v>0</v>
      </c>
      <c r="Z8">
        <v>144061.15980924002</v>
      </c>
      <c r="AA8">
        <v>2984171.1210488337</v>
      </c>
      <c r="AB8">
        <v>16910763.678710327</v>
      </c>
      <c r="AC8">
        <v>16601702.379440499</v>
      </c>
      <c r="AD8">
        <v>2415901.5781839392</v>
      </c>
      <c r="AE8">
        <v>0</v>
      </c>
      <c r="AF8">
        <v>0</v>
      </c>
      <c r="AG8">
        <v>262495.85421652801</v>
      </c>
      <c r="AH8">
        <v>211781.3626675155</v>
      </c>
      <c r="AI8">
        <v>784771.69448920968</v>
      </c>
      <c r="AJ8">
        <v>0</v>
      </c>
      <c r="AK8">
        <v>0</v>
      </c>
      <c r="AL8">
        <v>15738.57</v>
      </c>
      <c r="AM8">
        <v>293549.55</v>
      </c>
      <c r="AN8">
        <v>790049.52</v>
      </c>
      <c r="AO8">
        <v>1150464.44</v>
      </c>
      <c r="AP8">
        <v>1282251.51</v>
      </c>
      <c r="AQ8">
        <v>1294243.57</v>
      </c>
      <c r="AR8">
        <v>1306356.29</v>
      </c>
      <c r="AS8">
        <v>1318577.82</v>
      </c>
      <c r="AT8">
        <v>1330908.4099999999</v>
      </c>
      <c r="AU8">
        <v>0</v>
      </c>
      <c r="AV8">
        <v>0</v>
      </c>
      <c r="AW8">
        <v>15281.13</v>
      </c>
      <c r="AX8">
        <v>283773.06</v>
      </c>
      <c r="AY8">
        <v>758823.83</v>
      </c>
      <c r="AZ8">
        <v>1094762.73</v>
      </c>
      <c r="BA8">
        <v>1208861.71</v>
      </c>
      <c r="BB8">
        <v>1208861.69</v>
      </c>
      <c r="BC8">
        <v>1208861.69</v>
      </c>
      <c r="BD8">
        <v>1208861.69</v>
      </c>
      <c r="BE8">
        <v>1208861.69</v>
      </c>
      <c r="BF8">
        <v>0</v>
      </c>
      <c r="BG8">
        <v>0</v>
      </c>
      <c r="BH8">
        <v>15099.5209463343</v>
      </c>
      <c r="BI8">
        <v>278575.57274766755</v>
      </c>
      <c r="BJ8">
        <v>741445.55454735237</v>
      </c>
      <c r="BK8">
        <v>1067475.2825340061</v>
      </c>
      <c r="BL8">
        <v>1176008.3740947689</v>
      </c>
      <c r="BM8">
        <v>1172992.0082245693</v>
      </c>
      <c r="BN8">
        <v>1169682.5183959035</v>
      </c>
      <c r="BO8">
        <v>1166060.103611042</v>
      </c>
      <c r="BP8">
        <v>1176964.4346523341</v>
      </c>
      <c r="BQ8" t="str">
        <f>IFERROR(INDEX(#REF!, MATCH(SummaryByBICAndPortfolio[[#This Row],[BICName]],#REF!, 0)), "")</f>
        <v/>
      </c>
      <c r="BR8" t="str">
        <f>IFERROR(INDEX(#REF!, MATCH(SummaryByBICAndPortfolio[[#This Row],[BICName]],#REF!, 0)), "")</f>
        <v/>
      </c>
      <c r="BS8" t="str">
        <f>IFERROR(INDEX(#REF!, MATCH(SummaryByBICAndPortfolio[[#This Row],[BICName]],#REF!, 0)), "")</f>
        <v/>
      </c>
      <c r="BT8" t="str">
        <f>IFERROR(INDEX(#REF!, MATCH(SummaryByBICAndPortfolio[[#This Row],[BICName]],#REF!, 0)), "")</f>
        <v/>
      </c>
    </row>
    <row r="9" spans="1:72">
      <c r="A9" t="s">
        <v>245</v>
      </c>
      <c r="B9" t="s">
        <v>259</v>
      </c>
      <c r="C9">
        <v>0</v>
      </c>
      <c r="D9">
        <v>10584139.130000001</v>
      </c>
      <c r="E9">
        <v>12019787.380000001</v>
      </c>
      <c r="F9">
        <v>21567178.52</v>
      </c>
      <c r="G9">
        <v>35173030.259999998</v>
      </c>
      <c r="H9">
        <v>30178976.66</v>
      </c>
      <c r="I9">
        <v>0</v>
      </c>
      <c r="J9">
        <v>0</v>
      </c>
      <c r="K9">
        <v>350074.78</v>
      </c>
      <c r="L9">
        <v>371586.28</v>
      </c>
      <c r="M9">
        <v>691253.69</v>
      </c>
      <c r="N9">
        <v>0</v>
      </c>
      <c r="O9">
        <v>10337284.67</v>
      </c>
      <c r="P9">
        <v>11611414.23</v>
      </c>
      <c r="Q9">
        <v>20581528.82</v>
      </c>
      <c r="R9">
        <v>33158643.43</v>
      </c>
      <c r="S9">
        <v>28105363.039999999</v>
      </c>
      <c r="T9">
        <v>0</v>
      </c>
      <c r="U9">
        <v>0</v>
      </c>
      <c r="V9">
        <v>314301.65999999997</v>
      </c>
      <c r="W9">
        <v>329566.24</v>
      </c>
      <c r="X9">
        <v>605644.49</v>
      </c>
      <c r="Y9">
        <v>0</v>
      </c>
      <c r="Z9">
        <v>10263429.130221872</v>
      </c>
      <c r="AA9">
        <v>11531735.813024607</v>
      </c>
      <c r="AB9">
        <v>20467035.663179159</v>
      </c>
      <c r="AC9">
        <v>33009180.141311273</v>
      </c>
      <c r="AD9">
        <v>28002005.552401669</v>
      </c>
      <c r="AE9">
        <v>0</v>
      </c>
      <c r="AF9">
        <v>0</v>
      </c>
      <c r="AG9">
        <v>313449.21246354003</v>
      </c>
      <c r="AH9">
        <v>328605.50934888446</v>
      </c>
      <c r="AI9">
        <v>611297.5185514004</v>
      </c>
      <c r="AJ9">
        <v>0</v>
      </c>
      <c r="AK9">
        <v>98165.39</v>
      </c>
      <c r="AL9">
        <v>305173.27</v>
      </c>
      <c r="AM9">
        <v>610483.31000000006</v>
      </c>
      <c r="AN9">
        <v>1012681.06</v>
      </c>
      <c r="AO9">
        <v>1575800.16</v>
      </c>
      <c r="AP9">
        <v>1944507.89</v>
      </c>
      <c r="AQ9">
        <v>1962693.25</v>
      </c>
      <c r="AR9">
        <v>1981062.16</v>
      </c>
      <c r="AS9">
        <v>1999595.54</v>
      </c>
      <c r="AT9">
        <v>2018294.95</v>
      </c>
      <c r="AU9">
        <v>0</v>
      </c>
      <c r="AV9">
        <v>95911.43</v>
      </c>
      <c r="AW9">
        <v>296305.2</v>
      </c>
      <c r="AX9">
        <v>590151.77</v>
      </c>
      <c r="AY9">
        <v>972656.02</v>
      </c>
      <c r="AZ9">
        <v>1499504.94</v>
      </c>
      <c r="BA9">
        <v>1833213.73</v>
      </c>
      <c r="BB9">
        <v>1833213.69</v>
      </c>
      <c r="BC9">
        <v>1833213.69</v>
      </c>
      <c r="BD9">
        <v>1833213.69</v>
      </c>
      <c r="BE9">
        <v>1833213.69</v>
      </c>
      <c r="BF9">
        <v>0</v>
      </c>
      <c r="BG9">
        <v>95190.880517610014</v>
      </c>
      <c r="BH9">
        <v>292782.01149318728</v>
      </c>
      <c r="BI9">
        <v>579342.52577168623</v>
      </c>
      <c r="BJ9">
        <v>950380.76867801975</v>
      </c>
      <c r="BK9">
        <v>1462129.2606081176</v>
      </c>
      <c r="BL9">
        <v>1783392.372166791</v>
      </c>
      <c r="BM9">
        <v>1778817.7976779954</v>
      </c>
      <c r="BN9">
        <v>1773799.2262490874</v>
      </c>
      <c r="BO9">
        <v>1768305.6298888582</v>
      </c>
      <c r="BP9">
        <v>1784842.1100505413</v>
      </c>
      <c r="BQ9" t="str">
        <f>IFERROR(INDEX(#REF!, MATCH(SummaryByBICAndPortfolio[[#This Row],[BICName]],#REF!, 0)), "")</f>
        <v/>
      </c>
      <c r="BR9" t="str">
        <f>IFERROR(INDEX(#REF!, MATCH(SummaryByBICAndPortfolio[[#This Row],[BICName]],#REF!, 0)), "")</f>
        <v/>
      </c>
      <c r="BS9" t="str">
        <f>IFERROR(INDEX(#REF!, MATCH(SummaryByBICAndPortfolio[[#This Row],[BICName]],#REF!, 0)), "")</f>
        <v/>
      </c>
      <c r="BT9" t="str">
        <f>IFERROR(INDEX(#REF!, MATCH(SummaryByBICAndPortfolio[[#This Row],[BICName]],#REF!, 0)), "")</f>
        <v/>
      </c>
    </row>
    <row r="10" spans="1:72">
      <c r="A10" t="s">
        <v>246</v>
      </c>
      <c r="B10" t="s">
        <v>259</v>
      </c>
      <c r="C10">
        <v>0</v>
      </c>
      <c r="D10">
        <v>186878.32</v>
      </c>
      <c r="E10">
        <v>1700450.08</v>
      </c>
      <c r="F10">
        <v>325443.87</v>
      </c>
      <c r="G10">
        <v>3623815.28</v>
      </c>
      <c r="H10">
        <v>2667875.87</v>
      </c>
      <c r="I10">
        <v>0</v>
      </c>
      <c r="J10">
        <v>0</v>
      </c>
      <c r="K10">
        <v>0</v>
      </c>
      <c r="L10">
        <v>130798.33</v>
      </c>
      <c r="M10">
        <v>0</v>
      </c>
      <c r="N10">
        <v>0</v>
      </c>
      <c r="O10">
        <v>182519.67999999999</v>
      </c>
      <c r="P10">
        <v>1642677.16</v>
      </c>
      <c r="Q10">
        <v>310570.59000000003</v>
      </c>
      <c r="R10">
        <v>3416276.48</v>
      </c>
      <c r="S10">
        <v>2484564.7200000002</v>
      </c>
      <c r="T10">
        <v>0</v>
      </c>
      <c r="U10">
        <v>0</v>
      </c>
      <c r="V10">
        <v>0</v>
      </c>
      <c r="W10">
        <v>116007.37</v>
      </c>
      <c r="X10">
        <v>0</v>
      </c>
      <c r="Y10">
        <v>0</v>
      </c>
      <c r="Z10">
        <v>181215.72002568003</v>
      </c>
      <c r="AA10">
        <v>1631404.9879471792</v>
      </c>
      <c r="AB10">
        <v>308842.96188656217</v>
      </c>
      <c r="AC10">
        <v>3400877.6182241952</v>
      </c>
      <c r="AD10">
        <v>2475427.704739755</v>
      </c>
      <c r="AE10">
        <v>0</v>
      </c>
      <c r="AF10">
        <v>0</v>
      </c>
      <c r="AG10">
        <v>0</v>
      </c>
      <c r="AH10">
        <v>115669.10342231547</v>
      </c>
      <c r="AI10">
        <v>0</v>
      </c>
      <c r="AJ10">
        <v>0</v>
      </c>
      <c r="AK10">
        <v>0</v>
      </c>
      <c r="AL10">
        <v>50964.88</v>
      </c>
      <c r="AM10">
        <v>98816.41</v>
      </c>
      <c r="AN10">
        <v>95872.72</v>
      </c>
      <c r="AO10">
        <v>226292.39</v>
      </c>
      <c r="AP10">
        <v>355493.89</v>
      </c>
      <c r="AQ10">
        <v>355133.38</v>
      </c>
      <c r="AR10">
        <v>358457.14</v>
      </c>
      <c r="AS10">
        <v>361810.66</v>
      </c>
      <c r="AT10">
        <v>365194.06</v>
      </c>
      <c r="AU10">
        <v>0</v>
      </c>
      <c r="AV10">
        <v>0</v>
      </c>
      <c r="AW10">
        <v>49483.79</v>
      </c>
      <c r="AX10">
        <v>95525.53</v>
      </c>
      <c r="AY10">
        <v>92083.48</v>
      </c>
      <c r="AZ10">
        <v>215336.32000000001</v>
      </c>
      <c r="BA10">
        <v>335147.11</v>
      </c>
      <c r="BB10">
        <v>331705.06</v>
      </c>
      <c r="BC10">
        <v>331705.06</v>
      </c>
      <c r="BD10">
        <v>331705.06</v>
      </c>
      <c r="BE10">
        <v>331705.06</v>
      </c>
      <c r="BF10">
        <v>0</v>
      </c>
      <c r="BG10">
        <v>0</v>
      </c>
      <c r="BH10">
        <v>48895.501502831197</v>
      </c>
      <c r="BI10">
        <v>93775.779975197875</v>
      </c>
      <c r="BJ10">
        <v>89974.615827072499</v>
      </c>
      <c r="BK10">
        <v>209968.70876821323</v>
      </c>
      <c r="BL10">
        <v>326038.83740368893</v>
      </c>
      <c r="BM10">
        <v>321862.61245538126</v>
      </c>
      <c r="BN10">
        <v>320954.59214437811</v>
      </c>
      <c r="BO10">
        <v>319960.61915191286</v>
      </c>
      <c r="BP10">
        <v>322952.66686780541</v>
      </c>
      <c r="BQ10" t="str">
        <f>IFERROR(INDEX(#REF!, MATCH(SummaryByBICAndPortfolio[[#This Row],[BICName]],#REF!, 0)), "")</f>
        <v/>
      </c>
      <c r="BR10" t="str">
        <f>IFERROR(INDEX(#REF!, MATCH(SummaryByBICAndPortfolio[[#This Row],[BICName]],#REF!, 0)), "")</f>
        <v/>
      </c>
      <c r="BS10" t="str">
        <f>IFERROR(INDEX(#REF!, MATCH(SummaryByBICAndPortfolio[[#This Row],[BICName]],#REF!, 0)), "")</f>
        <v/>
      </c>
      <c r="BT10" t="str">
        <f>IFERROR(INDEX(#REF!, MATCH(SummaryByBICAndPortfolio[[#This Row],[BICName]],#REF!, 0)), "")</f>
        <v/>
      </c>
    </row>
    <row r="11" spans="1:72">
      <c r="A11" t="s">
        <v>243</v>
      </c>
      <c r="B11" t="s">
        <v>259</v>
      </c>
      <c r="C11">
        <v>0</v>
      </c>
      <c r="D11">
        <v>370208.54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361574.18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358990.85102946003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24560.78</v>
      </c>
      <c r="AL11">
        <v>24715.1</v>
      </c>
      <c r="AM11">
        <v>24823.58</v>
      </c>
      <c r="AN11">
        <v>24984.38</v>
      </c>
      <c r="AO11">
        <v>25217.9</v>
      </c>
      <c r="AP11">
        <v>25453.82</v>
      </c>
      <c r="AQ11">
        <v>25691.78</v>
      </c>
      <c r="AR11">
        <v>25932.26</v>
      </c>
      <c r="AS11">
        <v>26174.9</v>
      </c>
      <c r="AT11">
        <v>26419.58</v>
      </c>
      <c r="AU11">
        <v>0</v>
      </c>
      <c r="AV11">
        <v>23996.9</v>
      </c>
      <c r="AW11">
        <v>23996.9</v>
      </c>
      <c r="AX11">
        <v>23996.9</v>
      </c>
      <c r="AY11">
        <v>23996.9</v>
      </c>
      <c r="AZ11">
        <v>23996.9</v>
      </c>
      <c r="BA11">
        <v>23996.9</v>
      </c>
      <c r="BB11">
        <v>23996.9</v>
      </c>
      <c r="BC11">
        <v>23996.9</v>
      </c>
      <c r="BD11">
        <v>23996.9</v>
      </c>
      <c r="BE11">
        <v>23996.9</v>
      </c>
      <c r="BF11">
        <v>0</v>
      </c>
      <c r="BG11">
        <v>23816.563805220001</v>
      </c>
      <c r="BH11">
        <v>23711.567832449</v>
      </c>
      <c r="BI11">
        <v>23557.327940538646</v>
      </c>
      <c r="BJ11">
        <v>23447.33717972739</v>
      </c>
      <c r="BK11">
        <v>23398.797904100637</v>
      </c>
      <c r="BL11">
        <v>23344.800329149864</v>
      </c>
      <c r="BM11">
        <v>23284.838584953392</v>
      </c>
      <c r="BN11">
        <v>23219.171842084026</v>
      </c>
      <c r="BO11">
        <v>23147.292592869995</v>
      </c>
      <c r="BP11">
        <v>23363.670861807925</v>
      </c>
      <c r="BQ11" t="str">
        <f>IFERROR(INDEX(#REF!, MATCH(SummaryByBICAndPortfolio[[#This Row],[BICName]],#REF!, 0)), "")</f>
        <v/>
      </c>
      <c r="BR11" t="str">
        <f>IFERROR(INDEX(#REF!, MATCH(SummaryByBICAndPortfolio[[#This Row],[BICName]],#REF!, 0)), "")</f>
        <v/>
      </c>
      <c r="BS11" t="str">
        <f>IFERROR(INDEX(#REF!, MATCH(SummaryByBICAndPortfolio[[#This Row],[BICName]],#REF!, 0)), "")</f>
        <v/>
      </c>
      <c r="BT11" t="str">
        <f>IFERROR(INDEX(#REF!, MATCH(SummaryByBICAndPortfolio[[#This Row],[BICName]],#REF!, 0)), "")</f>
        <v/>
      </c>
    </row>
    <row r="12" spans="1:72">
      <c r="A12" t="s">
        <v>244</v>
      </c>
      <c r="B12" t="s">
        <v>259</v>
      </c>
      <c r="C12">
        <v>0</v>
      </c>
      <c r="D12">
        <v>1303178.42</v>
      </c>
      <c r="E12">
        <v>3011315.65</v>
      </c>
      <c r="F12">
        <v>870147.45</v>
      </c>
      <c r="G12">
        <v>10932616.17</v>
      </c>
      <c r="H12">
        <v>30532366.32</v>
      </c>
      <c r="I12">
        <v>0</v>
      </c>
      <c r="J12">
        <v>0</v>
      </c>
      <c r="K12">
        <v>114849.56</v>
      </c>
      <c r="L12">
        <v>218618.01</v>
      </c>
      <c r="M12">
        <v>0</v>
      </c>
      <c r="N12">
        <v>0</v>
      </c>
      <c r="O12">
        <v>1272784.42</v>
      </c>
      <c r="P12">
        <v>2909005.96</v>
      </c>
      <c r="Q12">
        <v>830380.29</v>
      </c>
      <c r="R12">
        <v>10306496.67</v>
      </c>
      <c r="S12">
        <v>28434470.969999999</v>
      </c>
      <c r="T12">
        <v>0</v>
      </c>
      <c r="U12">
        <v>0</v>
      </c>
      <c r="V12">
        <v>103113.2</v>
      </c>
      <c r="W12">
        <v>193896.21</v>
      </c>
      <c r="X12">
        <v>0</v>
      </c>
      <c r="Y12">
        <v>0</v>
      </c>
      <c r="Z12">
        <v>1263690.8106955802</v>
      </c>
      <c r="AA12">
        <v>2889044.1592342434</v>
      </c>
      <c r="AB12">
        <v>825761.18498111283</v>
      </c>
      <c r="AC12">
        <v>10260039.976758674</v>
      </c>
      <c r="AD12">
        <v>28329903.324846592</v>
      </c>
      <c r="AE12">
        <v>0</v>
      </c>
      <c r="AF12">
        <v>0</v>
      </c>
      <c r="AG12">
        <v>102833.75493025829</v>
      </c>
      <c r="AH12">
        <v>193330.82623203826</v>
      </c>
      <c r="AI12">
        <v>0</v>
      </c>
      <c r="AJ12">
        <v>0</v>
      </c>
      <c r="AK12">
        <v>7557.11</v>
      </c>
      <c r="AL12">
        <v>42530.17</v>
      </c>
      <c r="AM12">
        <v>70157.509999999995</v>
      </c>
      <c r="AN12">
        <v>97194.93</v>
      </c>
      <c r="AO12">
        <v>546925.78</v>
      </c>
      <c r="AP12">
        <v>977979.06</v>
      </c>
      <c r="AQ12">
        <v>987125.26</v>
      </c>
      <c r="AR12">
        <v>996363.7</v>
      </c>
      <c r="AS12">
        <v>1005685.48</v>
      </c>
      <c r="AT12">
        <v>1015089.47</v>
      </c>
      <c r="AU12">
        <v>0</v>
      </c>
      <c r="AV12">
        <v>7383.71</v>
      </c>
      <c r="AW12">
        <v>41294.29</v>
      </c>
      <c r="AX12">
        <v>67821.149999999994</v>
      </c>
      <c r="AY12">
        <v>93353.600000000006</v>
      </c>
      <c r="AZ12">
        <v>520445.14</v>
      </c>
      <c r="BA12">
        <v>922004.17</v>
      </c>
      <c r="BB12">
        <v>922004.14</v>
      </c>
      <c r="BC12">
        <v>922004.14</v>
      </c>
      <c r="BD12">
        <v>922004.14</v>
      </c>
      <c r="BE12">
        <v>922004.14</v>
      </c>
      <c r="BF12">
        <v>0</v>
      </c>
      <c r="BG12">
        <v>7328.1220098900012</v>
      </c>
      <c r="BH12">
        <v>40803.274552018302</v>
      </c>
      <c r="BI12">
        <v>66578.771900008753</v>
      </c>
      <c r="BJ12">
        <v>91215.483268746364</v>
      </c>
      <c r="BK12">
        <v>507473.09628329903</v>
      </c>
      <c r="BL12">
        <v>896946.93691515364</v>
      </c>
      <c r="BM12">
        <v>894646.16084327933</v>
      </c>
      <c r="BN12">
        <v>892122.01202342776</v>
      </c>
      <c r="BO12">
        <v>889359.50326308422</v>
      </c>
      <c r="BP12">
        <v>897675.74928772706</v>
      </c>
      <c r="BQ12" t="str">
        <f>IFERROR(INDEX(#REF!, MATCH(SummaryByBICAndPortfolio[[#This Row],[BICName]],#REF!, 0)), "")</f>
        <v/>
      </c>
      <c r="BR12" t="str">
        <f>IFERROR(INDEX(#REF!, MATCH(SummaryByBICAndPortfolio[[#This Row],[BICName]],#REF!, 0)), "")</f>
        <v/>
      </c>
      <c r="BS12" t="str">
        <f>IFERROR(INDEX(#REF!, MATCH(SummaryByBICAndPortfolio[[#This Row],[BICName]],#REF!, 0)), "")</f>
        <v/>
      </c>
      <c r="BT12" t="str">
        <f>IFERROR(INDEX(#REF!, MATCH(SummaryByBICAndPortfolio[[#This Row],[BICName]],#REF!, 0)), "")</f>
        <v/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0000"/>
  </sheetPr>
  <dimension ref="A1:AR2"/>
  <sheetViews>
    <sheetView workbookViewId="0">
      <selection activeCell="E51" sqref="E51"/>
    </sheetView>
  </sheetViews>
  <sheetFormatPr defaultColWidth="8.78515625" defaultRowHeight="14.5"/>
  <cols>
    <col min="1" max="1" width="13.42578125" style="160" bestFit="1" customWidth="1"/>
    <col min="2" max="2" width="18.28515625" style="160" bestFit="1" customWidth="1"/>
    <col min="3" max="3" width="11.0703125" style="160" bestFit="1" customWidth="1"/>
    <col min="4" max="4" width="17.5703125" style="160" bestFit="1" customWidth="1"/>
    <col min="5" max="5" width="9.42578125" style="160" bestFit="1" customWidth="1"/>
    <col min="6" max="6" width="14.92578125" style="160" bestFit="1" customWidth="1"/>
    <col min="7" max="7" width="9.2109375" style="160" bestFit="1" customWidth="1"/>
    <col min="8" max="8" width="16.92578125" style="160" bestFit="1" customWidth="1"/>
    <col min="9" max="9" width="11" style="160" bestFit="1" customWidth="1"/>
    <col min="10" max="10" width="9.78515625" style="160" bestFit="1" customWidth="1"/>
    <col min="11" max="11" width="20.5703125" style="160" bestFit="1" customWidth="1"/>
    <col min="12" max="12" width="14.92578125" style="160" bestFit="1" customWidth="1"/>
    <col min="13" max="13" width="15.28515625" style="160" bestFit="1" customWidth="1"/>
    <col min="14" max="14" width="11.0703125" style="160" bestFit="1" customWidth="1"/>
    <col min="15" max="15" width="10.5" style="160" bestFit="1" customWidth="1"/>
    <col min="16" max="16" width="9" style="160" bestFit="1" customWidth="1"/>
    <col min="17" max="17" width="8.7109375" style="160" bestFit="1" customWidth="1"/>
    <col min="18" max="18" width="16.28515625" style="160" bestFit="1" customWidth="1"/>
    <col min="19" max="19" width="8.78515625" style="160" bestFit="1" customWidth="1"/>
    <col min="20" max="20" width="9.42578125" style="160" bestFit="1" customWidth="1"/>
    <col min="21" max="21" width="6.92578125" style="160" bestFit="1" customWidth="1"/>
    <col min="22" max="22" width="17.7109375" style="160" bestFit="1" customWidth="1"/>
    <col min="23" max="23" width="11.42578125" style="160" bestFit="1" customWidth="1"/>
    <col min="24" max="24" width="11" style="160" bestFit="1" customWidth="1"/>
    <col min="25" max="25" width="15.78515625" style="160" bestFit="1" customWidth="1"/>
    <col min="26" max="26" width="10.78515625" style="160" bestFit="1" customWidth="1"/>
    <col min="27" max="27" width="7.5" style="160" bestFit="1" customWidth="1"/>
    <col min="28" max="28" width="10.2109375" style="160" bestFit="1" customWidth="1"/>
    <col min="29" max="29" width="14.78515625" style="160" bestFit="1" customWidth="1"/>
    <col min="30" max="30" width="11.2109375" style="160" bestFit="1" customWidth="1"/>
    <col min="31" max="31" width="17.5" style="160" bestFit="1" customWidth="1"/>
    <col min="32" max="32" width="104.2109375" style="160" bestFit="1" customWidth="1"/>
    <col min="33" max="33" width="18.28515625" style="160" bestFit="1" customWidth="1"/>
    <col min="34" max="34" width="86" style="160" bestFit="1" customWidth="1"/>
    <col min="35" max="35" width="25.78515625" style="160" bestFit="1" customWidth="1"/>
    <col min="36" max="36" width="15.5" style="160" bestFit="1" customWidth="1"/>
    <col min="37" max="37" width="16" style="160" bestFit="1" customWidth="1"/>
    <col min="38" max="38" width="21.42578125" style="160" bestFit="1" customWidth="1"/>
    <col min="39" max="39" width="115.42578125" style="160" bestFit="1" customWidth="1"/>
    <col min="40" max="40" width="30.5" style="160" bestFit="1" customWidth="1"/>
    <col min="41" max="41" width="6.42578125" style="160" bestFit="1" customWidth="1"/>
    <col min="42" max="42" width="11.0703125" style="160" bestFit="1" customWidth="1"/>
    <col min="43" max="43" width="9.2109375" style="160" bestFit="1" customWidth="1"/>
    <col min="44" max="44" width="11.5" style="160" bestFit="1" customWidth="1"/>
    <col min="45" max="16384" width="8.78515625" style="160"/>
  </cols>
  <sheetData>
    <row r="1" spans="1:44">
      <c r="A1" t="s">
        <v>137</v>
      </c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J1" t="s">
        <v>146</v>
      </c>
      <c r="K1" t="s">
        <v>147</v>
      </c>
      <c r="L1" t="s">
        <v>148</v>
      </c>
      <c r="M1" t="s">
        <v>149</v>
      </c>
      <c r="N1" t="s">
        <v>150</v>
      </c>
      <c r="O1" t="s">
        <v>151</v>
      </c>
      <c r="P1" t="s">
        <v>152</v>
      </c>
      <c r="Q1" t="s">
        <v>153</v>
      </c>
      <c r="R1" t="s">
        <v>154</v>
      </c>
      <c r="S1" t="s">
        <v>155</v>
      </c>
      <c r="T1" t="s">
        <v>156</v>
      </c>
      <c r="U1" t="s">
        <v>157</v>
      </c>
      <c r="V1" t="s">
        <v>158</v>
      </c>
      <c r="W1" t="s">
        <v>159</v>
      </c>
      <c r="X1" t="s">
        <v>160</v>
      </c>
      <c r="Y1" t="s">
        <v>161</v>
      </c>
      <c r="Z1" t="s">
        <v>162</v>
      </c>
      <c r="AA1" t="s">
        <v>163</v>
      </c>
      <c r="AB1" t="s">
        <v>164</v>
      </c>
      <c r="AC1" t="s">
        <v>165</v>
      </c>
      <c r="AD1" t="s">
        <v>166</v>
      </c>
      <c r="AE1" t="s">
        <v>167</v>
      </c>
      <c r="AF1" t="s">
        <v>168</v>
      </c>
      <c r="AG1" t="s">
        <v>169</v>
      </c>
      <c r="AH1" t="s">
        <v>170</v>
      </c>
      <c r="AI1" t="s">
        <v>171</v>
      </c>
      <c r="AJ1" t="s">
        <v>172</v>
      </c>
      <c r="AK1" t="s">
        <v>173</v>
      </c>
      <c r="AL1" t="s">
        <v>174</v>
      </c>
      <c r="AM1" t="s">
        <v>175</v>
      </c>
      <c r="AN1" t="s">
        <v>176</v>
      </c>
      <c r="AO1" t="s">
        <v>177</v>
      </c>
      <c r="AP1" t="s">
        <v>178</v>
      </c>
      <c r="AQ1" t="s">
        <v>179</v>
      </c>
      <c r="AR1" t="s">
        <v>194</v>
      </c>
    </row>
    <row r="2" spans="1:44">
      <c r="A2" t="b">
        <v>0</v>
      </c>
      <c r="B2" t="s">
        <v>180</v>
      </c>
      <c r="C2" t="s">
        <v>181</v>
      </c>
      <c r="E2" t="b">
        <v>1</v>
      </c>
      <c r="F2" t="s">
        <v>647</v>
      </c>
      <c r="G2">
        <v>1</v>
      </c>
      <c r="H2" t="s">
        <v>182</v>
      </c>
      <c r="I2" t="s">
        <v>183</v>
      </c>
      <c r="J2" t="b">
        <v>0</v>
      </c>
      <c r="K2" t="s">
        <v>184</v>
      </c>
      <c r="L2">
        <v>0</v>
      </c>
      <c r="P2">
        <v>234421</v>
      </c>
      <c r="Q2" t="b">
        <v>0</v>
      </c>
      <c r="R2" t="b">
        <v>0</v>
      </c>
      <c r="S2">
        <v>1</v>
      </c>
      <c r="W2">
        <v>2020</v>
      </c>
      <c r="Y2">
        <v>11</v>
      </c>
      <c r="Z2">
        <v>2030</v>
      </c>
      <c r="AB2" t="s">
        <v>185</v>
      </c>
      <c r="AD2" t="b">
        <v>0</v>
      </c>
      <c r="AE2" t="s">
        <v>186</v>
      </c>
      <c r="AF2" t="s">
        <v>648</v>
      </c>
      <c r="AG2" t="s">
        <v>187</v>
      </c>
      <c r="AH2" t="s">
        <v>649</v>
      </c>
      <c r="AI2" t="s">
        <v>650</v>
      </c>
      <c r="AJ2" t="s">
        <v>188</v>
      </c>
      <c r="AK2" t="s">
        <v>189</v>
      </c>
      <c r="AL2" t="s">
        <v>651</v>
      </c>
      <c r="AM2" t="s">
        <v>652</v>
      </c>
      <c r="AN2" t="s">
        <v>653</v>
      </c>
      <c r="AO2">
        <v>468</v>
      </c>
      <c r="AP2" t="b">
        <v>0</v>
      </c>
      <c r="AQ2" t="b">
        <v>0</v>
      </c>
      <c r="AR2" t="s">
        <v>654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0000"/>
  </sheetPr>
  <dimension ref="A1"/>
  <sheetViews>
    <sheetView workbookViewId="0">
      <selection activeCell="E51" sqref="E51"/>
    </sheetView>
  </sheetViews>
  <sheetFormatPr defaultColWidth="8.78515625" defaultRowHeight="14.5"/>
  <cols>
    <col min="1" max="16384" width="8.78515625" style="160"/>
  </cols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63906-F18C-4E63-AD32-470A9E4334C8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75e05205-f2e1-4168-9176-3cea1311c638"/>
    <ds:schemaRef ds:uri="05c3d349-d7b5-4b99-a759-edf8a89fca83"/>
    <ds:schemaRef ds:uri="9690e724-35e2-4ff9-9ee3-59e3ab19558a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52021DF-0074-4634-B997-60EBAF7367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92E84-B924-42C8-8F9B-440D86FA3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6. WS1 _initial</vt:lpstr>
      <vt:lpstr>7. WWS1 _initial</vt:lpstr>
      <vt:lpstr>SummaryByOutcome</vt:lpstr>
      <vt:lpstr>SummaryByPortfolio</vt:lpstr>
      <vt:lpstr>Help</vt:lpstr>
      <vt:lpstr>YearMatch</vt:lpstr>
      <vt:lpstr>SummaryByBICAndPortfolio</vt:lpstr>
      <vt:lpstr>HeaderParameters</vt:lpstr>
      <vt:lpstr>Logo</vt:lpstr>
      <vt:lpstr>CustomRate</vt:lpstr>
      <vt:lpstr>LoadingRate</vt:lpstr>
      <vt:lpstr>AMBER WINEP SCHEMES</vt:lpstr>
      <vt:lpstr>'6. WS1 _initial'!Print_Area</vt:lpstr>
      <vt:lpstr>'7. WWS1 _initial'!Print_Area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2024-11-05T13:02:55Z</dcterms:created>
  <dcterms:modified xsi:type="dcterms:W3CDTF">2024-12-13T14:56:18Z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</Properties>
</file>