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nglianwater-my.sharepoint.com/personal/hscheunig_anglianwater_co_uk/Documents/"/>
    </mc:Choice>
  </mc:AlternateContent>
  <xr:revisionPtr revIDLastSave="0" documentId="8_{218EF5A1-7155-4778-8FAA-E0673AF0FBFD}" xr6:coauthVersionLast="47" xr6:coauthVersionMax="47" xr10:uidLastSave="{00000000-0000-0000-0000-000000000000}"/>
  <bookViews>
    <workbookView xWindow="0" yWindow="377" windowWidth="21803" windowHeight="13260" tabRatio="839" firstSheet="2" activeTab="2" xr2:uid="{7DE0A0A7-B8DA-4788-91CB-934100C3CE6C}"/>
  </bookViews>
  <sheets>
    <sheet name="Cover Sheet - READ FIRST" sheetId="34" r:id="rId1"/>
    <sheet name="Line definitions" sheetId="39" r:id="rId2"/>
    <sheet name="Anglian Water note" sheetId="49" r:id="rId3"/>
    <sheet name="1. Outcomes" sheetId="45" r:id="rId4"/>
    <sheet name="2. Expenditure (A)" sheetId="47" r:id="rId5"/>
    <sheet name="2. Expenditure (B)" sheetId="48" r:id="rId6"/>
    <sheet name="3. Adaptive Plans" sheetId="46" r:id="rId7"/>
  </sheets>
  <definedNames>
    <definedName name="_xlnm.Print_Area" localSheetId="3">'1. Outcomes'!$A$1:$W$75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5" i="48" l="1"/>
  <c r="K65" i="48"/>
  <c r="U65" i="48" s="1"/>
  <c r="L49" i="48"/>
  <c r="M49" i="48" s="1"/>
  <c r="N49" i="48" s="1"/>
  <c r="O49" i="48" s="1"/>
  <c r="P49" i="48" s="1"/>
  <c r="K37" i="48"/>
  <c r="Q37" i="48"/>
  <c r="L66" i="45"/>
  <c r="G19" i="45"/>
  <c r="U19" i="45"/>
  <c r="T19" i="45"/>
  <c r="S19" i="45"/>
  <c r="Q19" i="45"/>
  <c r="P19" i="45"/>
  <c r="O19" i="45"/>
  <c r="N19" i="45"/>
  <c r="M19" i="45"/>
  <c r="K19" i="45"/>
  <c r="J19" i="45"/>
  <c r="H19" i="45"/>
  <c r="I19" i="45"/>
  <c r="Q64" i="47" l="1"/>
  <c r="Q65" i="47"/>
  <c r="K65" i="47"/>
  <c r="Q37" i="47"/>
  <c r="K37" i="47"/>
  <c r="Q66" i="48"/>
  <c r="U66" i="48" s="1"/>
  <c r="K66" i="48"/>
  <c r="Q64" i="48"/>
  <c r="K64" i="48"/>
  <c r="Q63" i="48"/>
  <c r="K63" i="48"/>
  <c r="U63" i="48" s="1"/>
  <c r="Q62" i="48"/>
  <c r="K62" i="48"/>
  <c r="U62" i="48" s="1"/>
  <c r="Q61" i="48"/>
  <c r="K61" i="48"/>
  <c r="Q60" i="48"/>
  <c r="U60" i="48" s="1"/>
  <c r="K60" i="48"/>
  <c r="Q59" i="48"/>
  <c r="K59" i="48"/>
  <c r="Q58" i="48"/>
  <c r="K58" i="48"/>
  <c r="U58" i="48" s="1"/>
  <c r="T56" i="48"/>
  <c r="S56" i="48"/>
  <c r="R56" i="48"/>
  <c r="P56" i="48"/>
  <c r="O56" i="48"/>
  <c r="N56" i="48"/>
  <c r="M56" i="48"/>
  <c r="L56" i="48"/>
  <c r="J56" i="48"/>
  <c r="I56" i="48"/>
  <c r="H56" i="48"/>
  <c r="G56" i="48"/>
  <c r="F56" i="48"/>
  <c r="Q55" i="48"/>
  <c r="K55" i="48"/>
  <c r="Q54" i="48"/>
  <c r="K54" i="48"/>
  <c r="Q53" i="48"/>
  <c r="K53" i="48"/>
  <c r="T50" i="48"/>
  <c r="S50" i="48"/>
  <c r="R50" i="48"/>
  <c r="P50" i="48"/>
  <c r="O50" i="48"/>
  <c r="N50" i="48"/>
  <c r="M50" i="48"/>
  <c r="L50" i="48"/>
  <c r="J50" i="48"/>
  <c r="I50" i="48"/>
  <c r="H50" i="48"/>
  <c r="G50" i="48"/>
  <c r="F50" i="48"/>
  <c r="Q49" i="48"/>
  <c r="U49" i="48" s="1"/>
  <c r="K49" i="48"/>
  <c r="Q48" i="48"/>
  <c r="K48" i="48"/>
  <c r="K50" i="48" s="1"/>
  <c r="K47" i="48"/>
  <c r="Q46" i="48"/>
  <c r="K46" i="48"/>
  <c r="Q38" i="48"/>
  <c r="K38" i="48"/>
  <c r="Q34" i="48"/>
  <c r="K34" i="48"/>
  <c r="Q32" i="48"/>
  <c r="K32" i="48"/>
  <c r="Q31" i="48"/>
  <c r="K31" i="48"/>
  <c r="Q30" i="48"/>
  <c r="K30" i="48"/>
  <c r="T28" i="48"/>
  <c r="S28" i="48"/>
  <c r="R28" i="48"/>
  <c r="P28" i="48"/>
  <c r="O28" i="48"/>
  <c r="N28" i="48"/>
  <c r="M28" i="48"/>
  <c r="L28" i="48"/>
  <c r="J28" i="48"/>
  <c r="I28" i="48"/>
  <c r="H28" i="48"/>
  <c r="G28" i="48"/>
  <c r="F28" i="48"/>
  <c r="Q27" i="48"/>
  <c r="K27" i="48"/>
  <c r="U27" i="48" s="1"/>
  <c r="Q26" i="48"/>
  <c r="Q28" i="48" s="1"/>
  <c r="K26" i="48"/>
  <c r="Q24" i="48"/>
  <c r="K24" i="48"/>
  <c r="T21" i="48"/>
  <c r="S21" i="48"/>
  <c r="R21" i="48"/>
  <c r="P21" i="48"/>
  <c r="O21" i="48"/>
  <c r="N21" i="48"/>
  <c r="M21" i="48"/>
  <c r="L21" i="48"/>
  <c r="J21" i="48"/>
  <c r="I21" i="48"/>
  <c r="H21" i="48"/>
  <c r="G21" i="48"/>
  <c r="F21" i="48"/>
  <c r="Q20" i="48"/>
  <c r="K20" i="48"/>
  <c r="Q19" i="48"/>
  <c r="Q21" i="48" s="1"/>
  <c r="K19" i="48"/>
  <c r="Q17" i="48"/>
  <c r="K17" i="48"/>
  <c r="U19" i="48" l="1"/>
  <c r="U32" i="48"/>
  <c r="U61" i="48"/>
  <c r="U38" i="48"/>
  <c r="U30" i="48"/>
  <c r="U55" i="48"/>
  <c r="U31" i="48"/>
  <c r="U64" i="48"/>
  <c r="U37" i="47"/>
  <c r="Q50" i="48"/>
  <c r="U34" i="48"/>
  <c r="U53" i="48"/>
  <c r="K21" i="48"/>
  <c r="U24" i="48"/>
  <c r="K56" i="48"/>
  <c r="U17" i="48"/>
  <c r="U25" i="48"/>
  <c r="U46" i="48"/>
  <c r="Q56" i="48"/>
  <c r="U18" i="48"/>
  <c r="K28" i="48"/>
  <c r="U47" i="48"/>
  <c r="U59" i="48"/>
  <c r="U20" i="48"/>
  <c r="U26" i="48"/>
  <c r="U28" i="48" s="1"/>
  <c r="U48" i="48"/>
  <c r="U50" i="48" s="1"/>
  <c r="U54" i="48"/>
  <c r="U56" i="48" l="1"/>
  <c r="U21" i="48"/>
  <c r="F97" i="47"/>
  <c r="G75" i="45"/>
  <c r="M75" i="45"/>
  <c r="U75" i="45"/>
  <c r="J75" i="45"/>
  <c r="F75" i="45"/>
  <c r="H75" i="45"/>
  <c r="I75" i="45"/>
  <c r="K75" i="45"/>
  <c r="N75" i="45"/>
  <c r="O75" i="45"/>
  <c r="P75" i="45"/>
  <c r="Q75" i="45"/>
  <c r="S75" i="45"/>
  <c r="T75" i="45"/>
  <c r="F69" i="45"/>
  <c r="G69" i="45"/>
  <c r="H69" i="45"/>
  <c r="I69" i="45"/>
  <c r="J69" i="45"/>
  <c r="K69" i="45"/>
  <c r="M69" i="45"/>
  <c r="N69" i="45"/>
  <c r="O69" i="45"/>
  <c r="P69" i="45"/>
  <c r="Q69" i="45"/>
  <c r="R69" i="45"/>
  <c r="S69" i="45"/>
  <c r="T69" i="45"/>
  <c r="U69" i="45"/>
  <c r="F63" i="45"/>
  <c r="G63" i="45"/>
  <c r="H63" i="45"/>
  <c r="I63" i="45"/>
  <c r="J63" i="45"/>
  <c r="K63" i="45"/>
  <c r="M63" i="45"/>
  <c r="N63" i="45"/>
  <c r="O63" i="45"/>
  <c r="P63" i="45"/>
  <c r="Q63" i="45"/>
  <c r="S63" i="45"/>
  <c r="T63" i="45"/>
  <c r="U63" i="45"/>
  <c r="F58" i="45"/>
  <c r="G58" i="45"/>
  <c r="H58" i="45"/>
  <c r="I58" i="45"/>
  <c r="J58" i="45"/>
  <c r="K58" i="45"/>
  <c r="M58" i="45"/>
  <c r="N58" i="45"/>
  <c r="O58" i="45"/>
  <c r="P58" i="45"/>
  <c r="Q58" i="45"/>
  <c r="S58" i="45"/>
  <c r="T58" i="45"/>
  <c r="U58" i="45"/>
  <c r="F52" i="45"/>
  <c r="G52" i="45"/>
  <c r="H52" i="45"/>
  <c r="I52" i="45"/>
  <c r="J52" i="45"/>
  <c r="K52" i="45"/>
  <c r="M52" i="45"/>
  <c r="N52" i="45"/>
  <c r="O52" i="45"/>
  <c r="P52" i="45"/>
  <c r="Q52" i="45"/>
  <c r="S52" i="45"/>
  <c r="T52" i="45"/>
  <c r="U52" i="45"/>
  <c r="F46" i="45"/>
  <c r="G46" i="45"/>
  <c r="H46" i="45"/>
  <c r="I46" i="45"/>
  <c r="J46" i="45"/>
  <c r="K46" i="45"/>
  <c r="M46" i="45"/>
  <c r="N46" i="45"/>
  <c r="O46" i="45"/>
  <c r="P46" i="45"/>
  <c r="Q46" i="45"/>
  <c r="S46" i="45"/>
  <c r="T46" i="45"/>
  <c r="U46" i="45"/>
  <c r="F40" i="45"/>
  <c r="G40" i="45"/>
  <c r="H40" i="45"/>
  <c r="I40" i="45"/>
  <c r="J40" i="45"/>
  <c r="K40" i="45"/>
  <c r="M40" i="45"/>
  <c r="N40" i="45"/>
  <c r="O40" i="45"/>
  <c r="P40" i="45"/>
  <c r="Q40" i="45"/>
  <c r="S40" i="45"/>
  <c r="T40" i="45"/>
  <c r="U40" i="45"/>
  <c r="F34" i="45"/>
  <c r="G34" i="45"/>
  <c r="H34" i="45"/>
  <c r="I34" i="45"/>
  <c r="J34" i="45"/>
  <c r="K34" i="45"/>
  <c r="M34" i="45"/>
  <c r="N34" i="45"/>
  <c r="O34" i="45"/>
  <c r="P34" i="45"/>
  <c r="Q34" i="45"/>
  <c r="S34" i="45"/>
  <c r="T34" i="45"/>
  <c r="U34" i="45"/>
  <c r="F28" i="45"/>
  <c r="G28" i="45"/>
  <c r="H28" i="45"/>
  <c r="I28" i="45"/>
  <c r="J28" i="45"/>
  <c r="K28" i="45"/>
  <c r="M28" i="45"/>
  <c r="N28" i="45"/>
  <c r="O28" i="45"/>
  <c r="P28" i="45"/>
  <c r="Q28" i="45"/>
  <c r="R28" i="45"/>
  <c r="S28" i="45"/>
  <c r="T28" i="45"/>
  <c r="U28" i="45"/>
  <c r="M22" i="45"/>
  <c r="N22" i="45"/>
  <c r="O22" i="45"/>
  <c r="P22" i="45"/>
  <c r="Q22" i="45"/>
  <c r="S22" i="45"/>
  <c r="T22" i="45"/>
  <c r="U22" i="45"/>
  <c r="G22" i="45"/>
  <c r="H22" i="45"/>
  <c r="I22" i="45"/>
  <c r="J22" i="45"/>
  <c r="K22" i="45"/>
  <c r="F22" i="45"/>
  <c r="R60" i="45"/>
  <c r="L60" i="45"/>
  <c r="V60" i="45" s="1"/>
  <c r="L61" i="45"/>
  <c r="R61" i="45"/>
  <c r="L62" i="45"/>
  <c r="R62" i="45"/>
  <c r="F50" i="47"/>
  <c r="K108" i="47"/>
  <c r="Q108" i="47"/>
  <c r="Q105" i="47"/>
  <c r="K105" i="47"/>
  <c r="L56" i="47"/>
  <c r="N21" i="47"/>
  <c r="Q81" i="47"/>
  <c r="T97" i="47"/>
  <c r="S97" i="47"/>
  <c r="R97" i="47"/>
  <c r="P97" i="47"/>
  <c r="O97" i="47"/>
  <c r="N97" i="47"/>
  <c r="M97" i="47"/>
  <c r="L97" i="47"/>
  <c r="J97" i="47"/>
  <c r="I97" i="47"/>
  <c r="H97" i="47"/>
  <c r="G97" i="47"/>
  <c r="T74" i="47"/>
  <c r="S74" i="47"/>
  <c r="R74" i="47"/>
  <c r="P74" i="47"/>
  <c r="O74" i="47"/>
  <c r="N74" i="47"/>
  <c r="M74" i="47"/>
  <c r="L74" i="47"/>
  <c r="J74" i="47"/>
  <c r="I74" i="47"/>
  <c r="H74" i="47"/>
  <c r="G74" i="47"/>
  <c r="F74" i="47"/>
  <c r="T56" i="47"/>
  <c r="S56" i="47"/>
  <c r="R56" i="47"/>
  <c r="P56" i="47"/>
  <c r="O56" i="47"/>
  <c r="N56" i="47"/>
  <c r="M56" i="47"/>
  <c r="J56" i="47"/>
  <c r="I56" i="47"/>
  <c r="H56" i="47"/>
  <c r="G56" i="47"/>
  <c r="F56" i="47"/>
  <c r="S50" i="47"/>
  <c r="T50" i="47"/>
  <c r="R50" i="47"/>
  <c r="P50" i="47"/>
  <c r="O50" i="47"/>
  <c r="N50" i="47"/>
  <c r="M50" i="47"/>
  <c r="L50" i="47"/>
  <c r="J50" i="47"/>
  <c r="I50" i="47"/>
  <c r="H50" i="47"/>
  <c r="G50" i="47"/>
  <c r="T28" i="47"/>
  <c r="S28" i="47"/>
  <c r="R28" i="47"/>
  <c r="P28" i="47"/>
  <c r="O28" i="47"/>
  <c r="N28" i="47"/>
  <c r="M28" i="47"/>
  <c r="L28" i="47"/>
  <c r="J28" i="47"/>
  <c r="I28" i="47"/>
  <c r="H28" i="47"/>
  <c r="G28" i="47"/>
  <c r="F28" i="47"/>
  <c r="P21" i="47"/>
  <c r="T21" i="47"/>
  <c r="S21" i="47"/>
  <c r="R21" i="47"/>
  <c r="F21" i="47"/>
  <c r="K20" i="47"/>
  <c r="K19" i="47"/>
  <c r="K17" i="47"/>
  <c r="Q17" i="47"/>
  <c r="O21" i="47"/>
  <c r="M21" i="47"/>
  <c r="L21" i="47"/>
  <c r="H21" i="47"/>
  <c r="I21" i="47"/>
  <c r="J21" i="47"/>
  <c r="G21" i="47"/>
  <c r="L17" i="45"/>
  <c r="R18" i="45"/>
  <c r="R19" i="45"/>
  <c r="R20" i="45"/>
  <c r="R21" i="45"/>
  <c r="R26" i="45"/>
  <c r="R27" i="45"/>
  <c r="R32" i="45"/>
  <c r="R33" i="45"/>
  <c r="R38" i="45"/>
  <c r="R40" i="45" s="1"/>
  <c r="R39" i="45"/>
  <c r="R42" i="45"/>
  <c r="R43" i="45"/>
  <c r="R44" i="45"/>
  <c r="R45" i="45"/>
  <c r="R47" i="45"/>
  <c r="R48" i="45"/>
  <c r="R49" i="45"/>
  <c r="R50" i="45"/>
  <c r="R51" i="45"/>
  <c r="R54" i="45"/>
  <c r="R55" i="45"/>
  <c r="R56" i="45"/>
  <c r="R57" i="45"/>
  <c r="R59" i="45"/>
  <c r="R64" i="45"/>
  <c r="R65" i="45"/>
  <c r="R66" i="45"/>
  <c r="R73" i="45"/>
  <c r="R74" i="45"/>
  <c r="R75" i="45" s="1"/>
  <c r="R17" i="45"/>
  <c r="L18" i="45"/>
  <c r="L19" i="45"/>
  <c r="L20" i="45"/>
  <c r="L21" i="45"/>
  <c r="L26" i="45"/>
  <c r="V26" i="45" s="1"/>
  <c r="L27" i="45"/>
  <c r="L32" i="45"/>
  <c r="L33" i="45"/>
  <c r="L38" i="45"/>
  <c r="V38" i="45" s="1"/>
  <c r="L39" i="45"/>
  <c r="L42" i="45"/>
  <c r="L43" i="45"/>
  <c r="L44" i="45"/>
  <c r="L45" i="45"/>
  <c r="L47" i="45"/>
  <c r="V47" i="45" s="1"/>
  <c r="L48" i="45"/>
  <c r="L49" i="45"/>
  <c r="L50" i="45"/>
  <c r="L51" i="45"/>
  <c r="L54" i="45"/>
  <c r="L55" i="45"/>
  <c r="L56" i="45"/>
  <c r="V56" i="45" s="1"/>
  <c r="L57" i="45"/>
  <c r="L59" i="45"/>
  <c r="V59" i="45" s="1"/>
  <c r="L64" i="45"/>
  <c r="V64" i="45" s="1"/>
  <c r="L65" i="45"/>
  <c r="V67" i="45"/>
  <c r="L73" i="45"/>
  <c r="L75" i="45" s="1"/>
  <c r="L74" i="45"/>
  <c r="Q84" i="47"/>
  <c r="K84" i="47"/>
  <c r="Q82" i="47"/>
  <c r="K82" i="47"/>
  <c r="K81" i="47"/>
  <c r="Q80" i="47"/>
  <c r="K80" i="47"/>
  <c r="Q79" i="47"/>
  <c r="K79" i="47"/>
  <c r="Q78" i="47"/>
  <c r="K78" i="47"/>
  <c r="Q76" i="47"/>
  <c r="K76" i="47"/>
  <c r="R58" i="45" l="1"/>
  <c r="V62" i="45"/>
  <c r="V18" i="45"/>
  <c r="V68" i="45"/>
  <c r="R63" i="45"/>
  <c r="L58" i="45"/>
  <c r="V58" i="45" s="1"/>
  <c r="V55" i="45"/>
  <c r="V66" i="45"/>
  <c r="L40" i="45"/>
  <c r="V40" i="45" s="1"/>
  <c r="V39" i="45"/>
  <c r="L28" i="45"/>
  <c r="L69" i="45"/>
  <c r="V69" i="45" s="1"/>
  <c r="V48" i="45"/>
  <c r="V50" i="45"/>
  <c r="V43" i="45"/>
  <c r="R52" i="45"/>
  <c r="V51" i="45"/>
  <c r="R46" i="45"/>
  <c r="V46" i="45" s="1"/>
  <c r="V44" i="45"/>
  <c r="L52" i="45"/>
  <c r="V52" i="45" s="1"/>
  <c r="L46" i="45"/>
  <c r="V75" i="45"/>
  <c r="V74" i="45"/>
  <c r="V42" i="45"/>
  <c r="V61" i="45"/>
  <c r="L63" i="45"/>
  <c r="R34" i="45"/>
  <c r="L34" i="45"/>
  <c r="R22" i="45"/>
  <c r="V17" i="45"/>
  <c r="L22" i="45"/>
  <c r="V22" i="45" s="1"/>
  <c r="U81" i="47"/>
  <c r="U82" i="47"/>
  <c r="U18" i="47"/>
  <c r="U76" i="47"/>
  <c r="U78" i="47"/>
  <c r="U80" i="47"/>
  <c r="U84" i="47"/>
  <c r="U105" i="47"/>
  <c r="U79" i="47"/>
  <c r="U17" i="47"/>
  <c r="U108" i="47"/>
  <c r="K21" i="47"/>
  <c r="V73" i="45"/>
  <c r="V65" i="45"/>
  <c r="V57" i="45"/>
  <c r="V49" i="45"/>
  <c r="V45" i="45"/>
  <c r="V32" i="45"/>
  <c r="V28" i="45"/>
  <c r="V20" i="45"/>
  <c r="V27" i="45"/>
  <c r="V19" i="45"/>
  <c r="V33" i="45"/>
  <c r="V21" i="45"/>
  <c r="Q95" i="47"/>
  <c r="Q66" i="47"/>
  <c r="Q63" i="47"/>
  <c r="Q62" i="47"/>
  <c r="Q61" i="47"/>
  <c r="Q60" i="47"/>
  <c r="Q59" i="47"/>
  <c r="Q58" i="47"/>
  <c r="K59" i="47"/>
  <c r="K60" i="47"/>
  <c r="K61" i="47"/>
  <c r="K62" i="47"/>
  <c r="U62" i="47" s="1"/>
  <c r="K63" i="47"/>
  <c r="K64" i="47"/>
  <c r="K66" i="47"/>
  <c r="Q31" i="47"/>
  <c r="Q32" i="47"/>
  <c r="Q33" i="47"/>
  <c r="Q34" i="47"/>
  <c r="Q35" i="47"/>
  <c r="Q36" i="47"/>
  <c r="Q38" i="47"/>
  <c r="K31" i="47"/>
  <c r="K32" i="47"/>
  <c r="K33" i="47"/>
  <c r="K34" i="47"/>
  <c r="K35" i="47"/>
  <c r="K36" i="47"/>
  <c r="K38" i="47"/>
  <c r="K71" i="47"/>
  <c r="K47" i="47"/>
  <c r="Q96" i="47"/>
  <c r="K96" i="47"/>
  <c r="K95" i="47"/>
  <c r="Q73" i="47"/>
  <c r="K73" i="47"/>
  <c r="Q72" i="47"/>
  <c r="K72" i="47"/>
  <c r="Q70" i="47"/>
  <c r="K70" i="47"/>
  <c r="K58" i="47"/>
  <c r="Q55" i="47"/>
  <c r="K55" i="47"/>
  <c r="Q54" i="47"/>
  <c r="K54" i="47"/>
  <c r="Q53" i="47"/>
  <c r="K53" i="47"/>
  <c r="Q49" i="47"/>
  <c r="K49" i="47"/>
  <c r="Q48" i="47"/>
  <c r="K48" i="47"/>
  <c r="Q46" i="47"/>
  <c r="K46" i="47"/>
  <c r="Q30" i="47"/>
  <c r="K30" i="47"/>
  <c r="Q27" i="47"/>
  <c r="K27" i="47"/>
  <c r="Q26" i="47"/>
  <c r="K26" i="47"/>
  <c r="Q24" i="47"/>
  <c r="K24" i="47"/>
  <c r="Q20" i="47"/>
  <c r="U20" i="47" s="1"/>
  <c r="Q19" i="47"/>
  <c r="V63" i="45" l="1"/>
  <c r="U55" i="47"/>
  <c r="U64" i="47"/>
  <c r="U60" i="47"/>
  <c r="V34" i="45"/>
  <c r="U71" i="47"/>
  <c r="U30" i="47"/>
  <c r="U63" i="47"/>
  <c r="U59" i="47"/>
  <c r="U34" i="47"/>
  <c r="Q28" i="47"/>
  <c r="Q50" i="47"/>
  <c r="U19" i="47"/>
  <c r="U21" i="47" s="1"/>
  <c r="Q21" i="47"/>
  <c r="U26" i="47"/>
  <c r="K28" i="47"/>
  <c r="U48" i="47"/>
  <c r="K50" i="47"/>
  <c r="K74" i="47"/>
  <c r="U72" i="47"/>
  <c r="U25" i="47"/>
  <c r="U24" i="47"/>
  <c r="U27" i="47"/>
  <c r="U46" i="47"/>
  <c r="U54" i="47"/>
  <c r="K56" i="47"/>
  <c r="U58" i="47"/>
  <c r="Q74" i="47"/>
  <c r="U95" i="47"/>
  <c r="K97" i="47"/>
  <c r="U47" i="47"/>
  <c r="U66" i="47"/>
  <c r="U61" i="47"/>
  <c r="Q97" i="47"/>
  <c r="U53" i="47"/>
  <c r="Q56" i="47"/>
  <c r="U70" i="47"/>
  <c r="U73" i="47"/>
  <c r="U96" i="47"/>
  <c r="U32" i="47"/>
  <c r="U38" i="47"/>
  <c r="U33" i="47"/>
  <c r="U31" i="47"/>
  <c r="U36" i="47"/>
  <c r="U35" i="47"/>
  <c r="U49" i="47"/>
  <c r="U56" i="47" l="1"/>
  <c r="U28" i="47"/>
  <c r="U74" i="47"/>
  <c r="U97" i="47"/>
  <c r="U50" i="47"/>
</calcChain>
</file>

<file path=xl/sharedStrings.xml><?xml version="1.0" encoding="utf-8"?>
<sst xmlns="http://schemas.openxmlformats.org/spreadsheetml/2006/main" count="1753" uniqueCount="494">
  <si>
    <t>Introduction</t>
  </si>
  <si>
    <t>These DWMP tables should be produced and published by companies alongside the final DWMPs (between end-March and end-May 2023). They are intended to represent the overall performance and associated interventions and outputs that the DWMP process has identified as being required. They should reflect the activities required to address the risks identified through the DWMP planning process. These tables will contribute to the evidence required in your PR24 business plans. Where there are differences between data presented here and the data to be provided in business plans, companies are expected to explain the differences within their business plan submission and re-submit these tables with their business plan. Where data cannot be provided, this must be clearly indicated and supported with an explanation either next to the table itself or in the supporting table commentary.</t>
  </si>
  <si>
    <t xml:space="preserve"> - Green cells are to be completed for final DWMP data</t>
  </si>
  <si>
    <t xml:space="preserve"> - Yellow cells are optional but recommended for final DWMP</t>
  </si>
  <si>
    <t xml:space="preserve"> - Blue cells are calculated cells</t>
  </si>
  <si>
    <t>Accompanying data table commentary should be published as a separate document alongside the tables to explain any calculation methods, assumptions, data confidence or justification for data gaps, and to signpost where these data are discussed in the DWMP documentation.</t>
  </si>
  <si>
    <t>Data Tab 1: Outcomes</t>
  </si>
  <si>
    <t>Data should be input across the 25 year planning horizon:</t>
  </si>
  <si>
    <t xml:space="preserve">- Yearly actuals should be provided for Yr 5 of AMP7 (2024/25), AMP8 and AMP9. </t>
  </si>
  <si>
    <t>- End of AMP total figures should be calculated or provided for all AMPs</t>
  </si>
  <si>
    <r>
      <t xml:space="preserve">The tab should be completed with data from the preferred programme. The tab can be duplicated and renamed (Outcomes - Scenario B, C, D etc.) to capture data for different scenarios (e.g. driven by the range of climate change scenarios). </t>
    </r>
    <r>
      <rPr>
        <b/>
        <sz val="11"/>
        <color theme="1"/>
        <rFont val="Arial"/>
        <family val="2"/>
      </rPr>
      <t xml:space="preserve">The data tables commentary </t>
    </r>
    <r>
      <rPr>
        <sz val="11"/>
        <color theme="1"/>
        <rFont val="Arial"/>
        <family val="2"/>
      </rPr>
      <t>should explain the drivers and assumptions behind any alternative scenarios.</t>
    </r>
  </si>
  <si>
    <t>Data Tab 2: Expenditure</t>
  </si>
  <si>
    <t xml:space="preserve">- Yearly figures should be provided for AMP8 and AMP9. </t>
  </si>
  <si>
    <t>- End of AMP totals should be calculated or provided for all AMPs</t>
  </si>
  <si>
    <t>The tab should be completed with data from the preferred programme. The tab can be duplicated and renamed (Expenditure - Scenario B, C, D etc) to capture data for different scenarios, as required.</t>
  </si>
  <si>
    <t>Data Tab 3: Adaptive plans</t>
  </si>
  <si>
    <t>Data should be input per AMP for AMPs 8 to 12:</t>
  </si>
  <si>
    <t xml:space="preserve">- All cells are to be completed (where applicable) for final DWMP data  </t>
  </si>
  <si>
    <t>Adaptive plans show what activities will be dependent on certain circumstances and what interventions might be required over time if conditions change.</t>
  </si>
  <si>
    <t>This tab should be completed with costs and descriptions for the adaptive plan at whole DWMP level (L1) and for component parts of the plan (e.g. individual outcomes). The core pathway should represent costs to meet low, but likely, scenarios and low regret investment choices. The preferred pathway should be presented where different to the core pathway. Other alternative pathway costs can also be represented where certain triggers or decision points are met, resulting in a different course of action for the plan. See the Line definitions tab for further explanation.</t>
  </si>
  <si>
    <t>Key for data tabs</t>
  </si>
  <si>
    <t>Cell to be completed as part of final DWMP</t>
  </si>
  <si>
    <t>Optional but recommended as part of final DMWP</t>
  </si>
  <si>
    <t>Calculated cells</t>
  </si>
  <si>
    <t>Revisions to tables</t>
  </si>
  <si>
    <t>Changes</t>
  </si>
  <si>
    <t>v1</t>
  </si>
  <si>
    <t>Original submission 27/10/22</t>
  </si>
  <si>
    <t xml:space="preserve"> - </t>
  </si>
  <si>
    <t>v2</t>
  </si>
  <si>
    <t>Minor amendments and clarifications</t>
  </si>
  <si>
    <t xml:space="preserve"> - Minor edit to Line definition tab to correct Expenditure tab reference in cell E2
 - Correction to table numbering in Expenditure tab.
 - Correction to the planning objective delivered benefits lines for pollution incidents in Expenditure tab (rows 30, 62 and 82) . Should read "Reduced number of category 1-3 pollution incidents".
 - Clarification that Table 8 - Partnership schemes in Expenditure tab should be completed as fully as possible. Where information cannot be provided at this stage, companies must clearly indicate which cells are affected and explain why data are not available for publication, with commentary provided underneath the Partnership table and in the table commentary document.
 - Addition of 'Names / details of partners' column in Table 8 - Partnership schemes in Expenditure tab.
 - Reinstatement of sewer collapses in planning objective delivered benefits lines in Expenditure tab (rows 37, 69 and 91)  
 - clarification of line definitions for planning objective delivered benefits in Expenditure tab. Benefits delivered are a result of the interventions described above that block.</t>
  </si>
  <si>
    <t>v3</t>
  </si>
  <si>
    <t xml:space="preserve"> - Line definition (cell c5) for 'baseline' as used in the Outcomes tab has been revised to remove the word 'hydraulic', acknowledging that there are a range of models that could be used.
 - Line definition (cell c7) for 'enhancement' as used in the Outcomes tab has been revised to clarify that forecast enhancement expenditure is for schemes identified through the DWMP process only.
 - Clarification provided on Cover sheet that these fDWMP data tables and supporting table commentary are to be published alongside companies' DWMPs.</t>
  </si>
  <si>
    <t>Line Definitions for Outcomes (Table 1)</t>
  </si>
  <si>
    <t>Line Definitions for Expenditure (Table 2)</t>
  </si>
  <si>
    <t>Line definitions for Adaptive planning (Table 3)</t>
  </si>
  <si>
    <t>Where applicable, line definitions for Table 2 are provided next to each item in '2. Expenditure', column V</t>
  </si>
  <si>
    <t xml:space="preserve">(further guidance on adaptive planning requirements can be found in our final Long-term delivery strategy document (April 2022). </t>
  </si>
  <si>
    <t>PR24-and-beyond-Final-guidance-on-long-term-delivery-strategies_Pr24.pdf (ofwat.gov.uk)</t>
  </si>
  <si>
    <t>Block number</t>
  </si>
  <si>
    <t>Outcome</t>
  </si>
  <si>
    <t>Definitions</t>
  </si>
  <si>
    <t>Adaptive plan table criteria</t>
  </si>
  <si>
    <t>All</t>
  </si>
  <si>
    <t>Baseline</t>
  </si>
  <si>
    <t xml:space="preserve">Baseline values using validated models representing the current situation and network performance. It should represent the companies best estimate of how this baseline value may change over time, but for simplicity could have a stable profile from year one.  </t>
  </si>
  <si>
    <t>AP0 - Whole DWMP plan</t>
  </si>
  <si>
    <t>This is the adaptive plan and alternative pathways for the complete (L1) company DWMP. The core pathway is the no / low regrets plan that includes all activities that need to be undertaken to be ready for all plausible future scenarios and the alternative pathways describe how investment requirements may need to change over time. 
As the alternative pathways will usually be followed under more adverse scenarios, the additional or alternative activities may be described as 'higher-regret', relative to investments included in the core pathway.
This block should include the total DWMP totex per AMP required to deliver improvements in performance from base expenditure and any additional enhancement expenditure representing the whole final DWMP.
The 'Description of differences between pathways, including trigger and decision points' column should be completed to provide the narrative for triggering an alternative pathway (such a specific climate change or growth scenario).</t>
  </si>
  <si>
    <t>Base</t>
  </si>
  <si>
    <t xml:space="preserve">Base expenditure is routine, year-on-year expenditure, which companies incur in the normal running of their businesses to provide a base level of service to customers and includes expenditure to maintain the long-term capability of assets, as well as expenditure to improve efficiency. 
It may also include the ‘betterment’ costs of replacing life-expired assets with modern equivalent assets which comply with legally required minimum standards which are higher than those they replace. Companies should re-base their expenditure each AMP to take account of the new base level of service which they are now providing to customers as a consequence of the enhancement expenditure in the prior AMP. 
Base funded performance reflects the service level expected to be delivered from this funding and associated activities. It is expected that the DWMP practitioners will liaise with the company regulatory teams to forecast the improvement provided by base funding via efficiencies and general asset maintenance.  </t>
  </si>
  <si>
    <t>AP1 - Adaptive Plan components 1, 2 &amp; 3</t>
  </si>
  <si>
    <t xml:space="preserve">These blocks should describe the adaptive plan and alternative pathways for component parts (e.g. individual outcomes) of your final DWMP. The core pathway is the no / low regrets plan that includes all activities that need to be undertaken to be ready for all plausible future scenarios and the alternative pathways describe how investment requirements may need to change over time.
As the alternative pathways will usually be followed under more adverse scenarios, the additional or alternative activities may be described as 'higher-regret', relative to investments included in the core pathway.
These block should include the totex required to deliver improvements in performance of individual components of your final DWMP (outcomes) from base expenditure and any additional enhancement expenditure representing the whole final DWMP.
The 'Description of differences between pathways, including trigger and decision points' column should be completed to provide the narrative for triggering an alternative pathway (such a specific climate change or growth scenario).
</t>
  </si>
  <si>
    <t>Enhancement</t>
  </si>
  <si>
    <t xml:space="preserve">Enhancement expenditure is for DWMP-related / identified needs where there is a permanent increase or step change in the current level of service to a new ‘base’ level and/or the provision to new customers of the current service. Enhancement funding can be for environmental improvements required to meet new statutory obligations, improving service quality and resilience, and providing new solutions for water provision in drought conditions. 
Enhancement funding is not appropriate for catching up to expected base service performance levels and this will be considered to be delivered through base funding. 
Enhancement funding is normally presented against the driver or activity for which it is being requested (e.g. delivery of additional storage in the network). </t>
  </si>
  <si>
    <t>Cost</t>
  </si>
  <si>
    <t>Total enhancement expenditure (costs above base funding) required to deliver the outcomes, broken down in to capex, opex and totex.</t>
  </si>
  <si>
    <t xml:space="preserve">We expect companies to make improvements across metrics over time from base expenditure allowances. Forecast improvements should take into account expected future improvements in maintenance approaches and historical improvements seen across companies. 
Final year of AMP costs and total AMP costs have been set as required for STW Compliance, Risk of Sewer Flooding, Storm Overflows and Internal Sewer flooding. While both values are set as required, we ask that at least one of these values are provided. For example, STW Compliance Baseline for AMP8, either cell P18 or Q18 should be returned dependant on what data is available. If both values are available, please submit both. </t>
  </si>
  <si>
    <t>Pollution incidents</t>
  </si>
  <si>
    <t>The total number of pollution incidents (categories 1 to 3) per 10,000km of sewer length for which the company is responsible in a calendar year.
We are not expecting enhancement expenditure specifically targeted at the reduction in pollution incidents as we expect improvements to be made through base allowances. However, we are keen to understand the impact of wider enhancements on the level of pollution incidents. Any enhancement expenditure included here should reflect enhancement undertaken for other purposes where expenditure has been apportioned to pollution incidents due to wider beneficial impacts.</t>
  </si>
  <si>
    <t xml:space="preserve">Compliance at wastewater treatment works </t>
  </si>
  <si>
    <t>Treatment works compliance is defined in the reporting guidance: Environment Agency water and sewerage company Environmental Performance Assessment (EPA) methodology (version 9) for 2021 to 2025. https://www.ofwat.gov.uk/publication/environment-agency-water-and-sewerage-company-environmental-performance-assessment-epa-methodology-version-9-for-2021-to-2025
The discharge permit compliance metric is reported as the number of failing sites (out of the total number of discharges) and not the number of failing discharges.
We are expecting water companies to comply with their current permit levels through existing expenditure allowances. Enhancement expenditure for this activity should first take account of the impact of growth at sewage treatment works on future levels of compliance.</t>
  </si>
  <si>
    <t>Risk of sewer flooding in a 1 in 50 storm</t>
  </si>
  <si>
    <t>The performance commitment risk of sewer flooding in a storm is defined in the reporting guidance – risk of sewer flooding in a storm, published on 4 April 2019: 
https://www.ofwat.gov.uk/publication/reporting-guidance-risk-of-sewer-flooding-in-a-storm/. This measure will record the percentage of the region’s population at risk from internal hydraulic flooding from a 1 in 50-year storm, based on modelled predictions.
We expect companies to make improvements over time from base expenditure allowances. Enhancement expenditure for this activity should first take account of the impact of specific expenditure to reduce sewer flooding as well as the impact of additional storage capacity and reductions in surface water entering the wastewater network.</t>
  </si>
  <si>
    <t>Storm overflows - more than 10 spills per year</t>
  </si>
  <si>
    <t>We expect companies to make improvements over time from base expenditure allowances. Enhancement expenditure for this activity should first take account of the impact of additional storage capacity and reductions in surface water entering the wastewater network.</t>
  </si>
  <si>
    <t>Storm overflows - ecological harm (high priority sites)</t>
  </si>
  <si>
    <t>Storm overflows - ecological harm (all sites)</t>
  </si>
  <si>
    <t>Storm overflows - designated bathing waters</t>
  </si>
  <si>
    <t>Sewer collapses</t>
  </si>
  <si>
    <t>Sewer collapses is defined in the reporting guidance - sewer collapses per 1000km (updated), published on 4 April 2019: https://www.ofwat.gov.uk/publication/reporting-guidancesewer-collapses-per-1000km/. Number of sewer collapses per 1000 kilometres of all sewers causing an impact on service to customers or the environment.
We expect companies to make improvements over time from base expenditure allowances and therefore request only baseline / base data.</t>
  </si>
  <si>
    <t>Internal sewer flooding</t>
  </si>
  <si>
    <t>The internal sewer flooding measure is defined in the reporting guidance for PR19 – Sewer Flooding, updated on 28 April 2018: https://www.ofwat.gov.uk/publication/reporting-guidancesewer-flooding/. 
The measure is calculated as the number of internal sewer flooding incidents normalised per 10,000 sewer connections including sewer flooding due to severe weather events. The definitive service levels are those expressed as the values normalised per 10,000 sewer connections. 
We expect companies to make improvements over time from base expenditure allowances. Enhancement expenditure for this activity should first take account of the impact of specific expenditure to reduce sewer flooding as well as the impact of additional storage capacity and reductions in surface water entering the wastewater network. 
Note - at PR19 this expenditure was included in our base cost models because it shares similar characteristics with base costs (operating expenditure and capital maintenance). Notably, companies experience these costs on a year-on-year basis. This approach also mitigated for known reporting differences between base costs and sewer flooding risk reduction enhancement expenditure.</t>
  </si>
  <si>
    <t>Screening storm overflows</t>
  </si>
  <si>
    <t xml:space="preserve">The screening data in the Outcomes tab is to capture the requirements to meet the storm overflow discharge reduction plan target and identify which will be delivered through base or enhancement. We expect companies to make improvements over time from base expenditure allowances, except where screening is not currently a statutory requirement.  Where an overflow does not meet its current permitted screening requirement, the provision of the screen is expected to be delivered through base funding.
Note - the data required for these screens lines are not the same as the data requested on screens in the Expenditure tab. While the Outcomes tab is seeking to understand the base / enhancement split for meeting the SODRP screening requirements (with costs for enhancement schemes only), the Expenditure tab is asking for data that explains the types of schemes required to meet the SODRP requirements (i.e. new or replacement) and the total costs to do this regardless of whether it is base or enhancement. </t>
  </si>
  <si>
    <t>11 to 16</t>
  </si>
  <si>
    <t>Bespoke planning objectives</t>
  </si>
  <si>
    <t>As defined by the company. Driver and cost data to be provided.</t>
  </si>
  <si>
    <t xml:space="preserve">
All information within our DWMP data table is based on our assessed Best Value Plan, with prioritised solutions as per a realistic affordability discussion and as approved through our draft DWMP consultation. It relates to DWMP catchments only, unless noted otherwise. 
Forecasting performance is challenging and allocating performance between performance delivered by base, enhancement and impacts of exogenous factors further complicates this. With this first DWMP we have completed the data tables based on the information gathered throughout the DWMP process. This means that our network modelling is based on a 1 in 5 year storm view of risk, which is a worse case view of actual performance and may exaggerate the risk of actual performance.
This table has been completed on a best endeavours basis.</t>
  </si>
  <si>
    <t>Outcomes summary - scenario A</t>
  </si>
  <si>
    <t>Notes:</t>
  </si>
  <si>
    <t>This table provides a summary of your DWMP in terms of what outcomes or benefits will be delivered by the interventions (outputs) identified, and when.</t>
  </si>
  <si>
    <t>It captures what will be delivered through base expenditure and what further improvements may be delivered from enhancement expenditure to address gaps in future risks identified through the DWMP process.</t>
  </si>
  <si>
    <t>Details of your bespoke outcomes / planning objectives should be entered from row 72 onwards. You should provide the outcome, description, units and data similar the previous rows.</t>
  </si>
  <si>
    <t>The enhancement expenditure listed in this tab should be consistent with the expenditure set out on table '2. Expenditure'</t>
  </si>
  <si>
    <t>Scenario overview</t>
  </si>
  <si>
    <t>To provide overview of planning assumptions the scenario is based upon.</t>
  </si>
  <si>
    <t>Best Value Plan, 2 degree climate change, mid growth projection.</t>
  </si>
  <si>
    <t>AMP7</t>
  </si>
  <si>
    <t>AMP8</t>
  </si>
  <si>
    <t>AMP9</t>
  </si>
  <si>
    <t>AMP10</t>
  </si>
  <si>
    <t>AMP11</t>
  </si>
  <si>
    <t>AMP12</t>
  </si>
  <si>
    <t>Description</t>
  </si>
  <si>
    <t>Unit</t>
  </si>
  <si>
    <t>Forecast 2024-25</t>
  </si>
  <si>
    <t>2025-26</t>
  </si>
  <si>
    <t>2026-27</t>
  </si>
  <si>
    <t>2027-28</t>
  </si>
  <si>
    <t>2028-29</t>
  </si>
  <si>
    <t>2029-30</t>
  </si>
  <si>
    <t>Total AMP8
 (2025-2030)</t>
  </si>
  <si>
    <t>2030-31</t>
  </si>
  <si>
    <t>2031-32</t>
  </si>
  <si>
    <t>2032-33</t>
  </si>
  <si>
    <t>2033-34</t>
  </si>
  <si>
    <t>2034-35</t>
  </si>
  <si>
    <t>Total
AMP9 
(2030-35)</t>
  </si>
  <si>
    <t>Total
AMP10 
(2035-40)</t>
  </si>
  <si>
    <t>Total
AMP11 
(2040-45)</t>
  </si>
  <si>
    <t>Total
AMP12 
(2045-50)</t>
  </si>
  <si>
    <t>Total 25 yr</t>
  </si>
  <si>
    <t>Additional line definitions</t>
  </si>
  <si>
    <t>1a</t>
  </si>
  <si>
    <t>Pollution incidents - baseline</t>
  </si>
  <si>
    <t>Number of category 1-3 pollution incidents per 10,000km of wastewater network</t>
  </si>
  <si>
    <t>nr</t>
  </si>
  <si>
    <t xml:space="preserve">Forecast number of category 1-3 pollution incidents per 10,000km of wastewater network with the current baseline (2020) level of spending. </t>
  </si>
  <si>
    <t>1b</t>
  </si>
  <si>
    <t>Pollution incidents - base</t>
  </si>
  <si>
    <t>Number of category 1-3 pollution incidents per 10,000km of wastewater network (excluding impact of AMP8 onwards enhancements)</t>
  </si>
  <si>
    <t>-</t>
  </si>
  <si>
    <t xml:space="preserve">Forecast number of category 1-3 pollution incidents per 10,000km of wastewater network with expected base spending. </t>
  </si>
  <si>
    <t>1c</t>
  </si>
  <si>
    <t>Pollution incidents – post enhancement</t>
  </si>
  <si>
    <t xml:space="preserve">Number of category 1-3 pollution incidents per 10,000km of wastewater network (including impact of AMP8 onwards enhancements) </t>
  </si>
  <si>
    <t>Predicted category 1-3 pollution incidents per 10,000km of wastewater network with future enhancements taken into account</t>
  </si>
  <si>
    <t>1ci</t>
  </si>
  <si>
    <t>Pollution incidents - enhancement cost</t>
  </si>
  <si>
    <t>capex</t>
  </si>
  <si>
    <t>£m</t>
  </si>
  <si>
    <t>Total capex to achieve the number of enhancement pollution incidents</t>
  </si>
  <si>
    <t>1cii</t>
  </si>
  <si>
    <t>opex</t>
  </si>
  <si>
    <t>Total opex to achieve the number of enhancement pollution incidents</t>
  </si>
  <si>
    <t>1ciii</t>
  </si>
  <si>
    <t>totex</t>
  </si>
  <si>
    <t>Total expenditure (totex) to achieve the number of enhancement pollution incidents</t>
  </si>
  <si>
    <t>2a</t>
  </si>
  <si>
    <t>Compliance at WwTWs - baseline</t>
  </si>
  <si>
    <t>WwTW compliance with permit conditions from base expenditure</t>
  </si>
  <si>
    <t>%</t>
  </si>
  <si>
    <t xml:space="preserve">Predicted percentage level of permit compliance for WwTWs with the current baseline (2020) level of spending. </t>
  </si>
  <si>
    <t>2b</t>
  </si>
  <si>
    <t>Compliance at WwTWs - base</t>
  </si>
  <si>
    <t>WwTW compliance with permit conditions from base expenditure (excluding impact of AMP8 onwards enhancements)</t>
  </si>
  <si>
    <t xml:space="preserve">Predicted percentage level of permit compliance for WwTWs with expected level of base spending. </t>
  </si>
  <si>
    <t>2c</t>
  </si>
  <si>
    <t>Compliance at WwTWs - post enhancement</t>
  </si>
  <si>
    <t xml:space="preserve">WwTW compliance with permit conditions following enhancement expenditure (including impact of AMP8 onwards enhancements) </t>
  </si>
  <si>
    <t xml:space="preserve">Predicted percentage level of permit compliance for WwTWs with future enhancement expenditure taken into account. </t>
  </si>
  <si>
    <t>2ci</t>
  </si>
  <si>
    <t>Compliance at WwTWs - enhancement cost</t>
  </si>
  <si>
    <t>Total capex to achieve the enhancement WwTW compliance percentage</t>
  </si>
  <si>
    <t>2cii</t>
  </si>
  <si>
    <t>Total opex to achieve the enhancement WwTW compliance percentage</t>
  </si>
  <si>
    <t>2ciii</t>
  </si>
  <si>
    <t>Total expenditure (totex) to achieve the enhancement WwTW compliance percentage</t>
  </si>
  <si>
    <t>3a</t>
  </si>
  <si>
    <t>Risk of Sewer flooding in a 1 in 50 storm - baseline</t>
  </si>
  <si>
    <t xml:space="preserve">Percentage of properties at risk of sewer flooding in a 1 in 50 storm </t>
  </si>
  <si>
    <t xml:space="preserve">Predicted percentage of properties at risk of sewer flooding in a 1 in 50 yr storm forecast with the current baseline (2020) level of spending. </t>
  </si>
  <si>
    <t>3b</t>
  </si>
  <si>
    <t>Risk of Sewer flooding in a 1 in 50 storm - base</t>
  </si>
  <si>
    <t>Percentage of properties at risk of sewer flooding in a 1 in 50 storm (excluding impact from AMP8 onwards enhancement)</t>
  </si>
  <si>
    <t>Predicted percentage of properties at risk of sewer flooding in a 1 in 50 yr storm forecast with expected base spending.</t>
  </si>
  <si>
    <t>3c</t>
  </si>
  <si>
    <t xml:space="preserve">Risk of Sewer flooding in a 1 in 50 storm - post enhancement </t>
  </si>
  <si>
    <t>Percentage of properties at risk of sewer flooding in a 1 in 50 storm (including impact from AMP8 onwards enhancement)</t>
  </si>
  <si>
    <t xml:space="preserve">Predicted percentage of properties at risk of sewer flooding in a 1 in 50 yr storm with future enhancements taken into account. </t>
  </si>
  <si>
    <t>3ci</t>
  </si>
  <si>
    <t>Risk of Sewer flooding in a 1 in 50 storm - enhancement cost</t>
  </si>
  <si>
    <t xml:space="preserve">Total capex to achieve the predicted enhancement level of property flooding </t>
  </si>
  <si>
    <t>3cii</t>
  </si>
  <si>
    <t xml:space="preserve">Total opex to achieve the predicted enhancement level of property flooding </t>
  </si>
  <si>
    <t>3ciii</t>
  </si>
  <si>
    <t xml:space="preserve">Total expenditure (totex) to achieve the predicted enhancement level of property flooding </t>
  </si>
  <si>
    <t>4a</t>
  </si>
  <si>
    <t>Storm overflows - more than 10 spills per year - baseline</t>
  </si>
  <si>
    <t>Number of storm overflows with more than 10 spills per year.</t>
  </si>
  <si>
    <t xml:space="preserve">nr  </t>
  </si>
  <si>
    <t xml:space="preserve">Predicted average number of storm overflows with more than 10 spills forecast with the current baseline (2020) level of spending. </t>
  </si>
  <si>
    <t>4b</t>
  </si>
  <si>
    <t>Storm overflows - more than 10 spills per year - base</t>
  </si>
  <si>
    <t>Number of storm overflows with more than 10 spills per year (excluding impact of AMP8 onwards enhancement).</t>
  </si>
  <si>
    <t>Predicted average number of storm overflows with more than 10 spills forecast with expected base spending.</t>
  </si>
  <si>
    <t>4c</t>
  </si>
  <si>
    <t>Storm overflows - more than 10 spills per year - post enhancement</t>
  </si>
  <si>
    <t>Number of storm overflows with more than 10 spills per year (including impact of AMP8 onwards enhancement).</t>
  </si>
  <si>
    <t xml:space="preserve">Predicted average number of storm overflows with more than 10 spills forecast  with enhancements taken into account. </t>
  </si>
  <si>
    <t>4ci</t>
  </si>
  <si>
    <t>Storm overflows - more than 10 spills per year  - enhancement cost</t>
  </si>
  <si>
    <t>Total capex to achieve the predicted enhancement average spill frequency target</t>
  </si>
  <si>
    <t>4cii</t>
  </si>
  <si>
    <t>Total opex to achieve the predicted enhancement average spill frequency target</t>
  </si>
  <si>
    <t>4ciii</t>
  </si>
  <si>
    <t>Total totex to achieve the predicted enhancement average spill frequency target</t>
  </si>
  <si>
    <t>5a</t>
  </si>
  <si>
    <t>Storm overflows (high priority) - ecological harm - baseline</t>
  </si>
  <si>
    <t xml:space="preserve">Number of high priority overflows causing ecological harm a year </t>
  </si>
  <si>
    <t xml:space="preserve">Predicted number of high priority storm overflows causing ecological harm each year forecast with the current baseline (2020) level of spending. </t>
  </si>
  <si>
    <t>5b</t>
  </si>
  <si>
    <t>Storm overflows (high priority) - ecological harm - base</t>
  </si>
  <si>
    <t>Number of high priority overflows causing ecological harm a year (excluding impact of AMP8 onwards enhancement)</t>
  </si>
  <si>
    <t>Predicted number of high priority storm overflows causing ecological harm each year forecast with expected base spending</t>
  </si>
  <si>
    <t>5c</t>
  </si>
  <si>
    <t>Storm overflows (high priority) - ecological harm - post enhancement</t>
  </si>
  <si>
    <t>Number of high priority overflows causing ecological harm a year (including impact of AMP8 onwards enhancement)</t>
  </si>
  <si>
    <t>Predicted number of high priority storm overflows causing ecological harm each year with future enhancements taken into account</t>
  </si>
  <si>
    <t>5ci</t>
  </si>
  <si>
    <t>Storm overflows (high priority) - ecological harm - enhancement cost</t>
  </si>
  <si>
    <t>Total capex to achieve the predicted high priority ecological harm target</t>
  </si>
  <si>
    <t>5cii</t>
  </si>
  <si>
    <t>Total opex to achieve the predicted high priority ecological harm target</t>
  </si>
  <si>
    <t>5ciii</t>
  </si>
  <si>
    <t>Total expenditure (totex) to achieve the predicted ecological harm target</t>
  </si>
  <si>
    <t>6a</t>
  </si>
  <si>
    <t>Storm overflows (all) - ecological harm - baseline</t>
  </si>
  <si>
    <t xml:space="preserve">Number of all overflows causing ecological harm a year </t>
  </si>
  <si>
    <t xml:space="preserve">Predicted number of all storm overflows causing ecological harm each year forecast with the current baseline (2020) level of spending. </t>
  </si>
  <si>
    <t>6b</t>
  </si>
  <si>
    <t>Storm overflows (all) - ecological harm - base</t>
  </si>
  <si>
    <t>Number of all overflows causing ecological harm a year (excluding impact of AMP8 onwards enhancement)</t>
  </si>
  <si>
    <t>Predicted number of all storm overflows causing ecological harm each year forecast with expected base spending</t>
  </si>
  <si>
    <t>6c</t>
  </si>
  <si>
    <t>Storm overflows (all) - ecological harm - post enhancement</t>
  </si>
  <si>
    <t>Number of all overflows causing ecological harm a year (including impact of AMP8 onwards enhancement)</t>
  </si>
  <si>
    <t>Predicted number of all storm overflows causing ecological harm each year with future enhancements taken into account</t>
  </si>
  <si>
    <t>6ci</t>
  </si>
  <si>
    <t>Storm overflows (all) - ecological harm - enhancement cost</t>
  </si>
  <si>
    <t>Total capex to achieve the predicted ecological harm target at all overflows</t>
  </si>
  <si>
    <t>6cii</t>
  </si>
  <si>
    <t>Total opex to achieve the predicted ecological harm target at all overflows</t>
  </si>
  <si>
    <t>6ciii</t>
  </si>
  <si>
    <t>Total expenditure (totex) to achieve the predicted ecological harm target at all overflows</t>
  </si>
  <si>
    <t>7a</t>
  </si>
  <si>
    <t>Storm overflows - designated bathing waters (coastal and inland) - baseline</t>
  </si>
  <si>
    <t>Number of overflows in designated bathing waters spilling more than 3 times per bathing season</t>
  </si>
  <si>
    <t xml:space="preserve">Predicted number of storm overflows impacting designated bathing waters (inland and coastal) by spilling more than 3 times per bathing season with the current baseline (2020) level of spending. </t>
  </si>
  <si>
    <t>7b</t>
  </si>
  <si>
    <t>Storm overflows - designated bathing waters (coastal and inland) - base</t>
  </si>
  <si>
    <t>Predicted number of storm overflows impacting designated bathing waters (inland and coastal) by spilling more than 3 times per bathing season with expected base spending</t>
  </si>
  <si>
    <t>7c</t>
  </si>
  <si>
    <t>Storm overflows - designated bathing waters (coastal and inland) - post enhancement</t>
  </si>
  <si>
    <t>Predicted number of storm overflows impacting designated bathing waters (inland and coastal) by spilling more than 3 times per bathing season with future enhancements taken into account.</t>
  </si>
  <si>
    <t>7cii</t>
  </si>
  <si>
    <t>Storm overflows - designated bathing waters - enhancement cost</t>
  </si>
  <si>
    <t>Total capex to achieve the reduction in spills to less than 3 per bathing season at designated bathing waters (coastal and inland)</t>
  </si>
  <si>
    <t>Total opex to achieve the reduction in spills to less than 3 per bathing season at designated bathing waters (coastal and inland)</t>
  </si>
  <si>
    <t>7ciii</t>
  </si>
  <si>
    <t>Total expenditure (totex) to achieve the reduction in spills to less than 3 per bathing season at designated bathing waters (coastal and inland)</t>
  </si>
  <si>
    <t>8a</t>
  </si>
  <si>
    <t>Sewer collapses - baseline</t>
  </si>
  <si>
    <t>Number of sewer collapses</t>
  </si>
  <si>
    <t>nr per 1000km</t>
  </si>
  <si>
    <t xml:space="preserve">Predicted number of sewer collapses forecast with the current baseline level of spending. </t>
  </si>
  <si>
    <t>8b</t>
  </si>
  <si>
    <t>Sewer collapses - base</t>
  </si>
  <si>
    <t>Predicted number of sewer collapses forecast with expected base spending</t>
  </si>
  <si>
    <t>8ci</t>
  </si>
  <si>
    <t>Sewer collapses - base costs</t>
  </si>
  <si>
    <t>Total capex to maintain required level of sewer collapses per 1000km</t>
  </si>
  <si>
    <t>8cii</t>
  </si>
  <si>
    <t>Total opex to maintain required level of sewer collapses per 1000km</t>
  </si>
  <si>
    <t>8ciii</t>
  </si>
  <si>
    <t>Total expenditure (totex) required to maintain level of sewer collapses per 1000km</t>
  </si>
  <si>
    <t>9a</t>
  </si>
  <si>
    <t>Internal sewer flooding - baseline</t>
  </si>
  <si>
    <t>Total number of internal sewer flooding incidents / escapes per 10,000 sewer connections</t>
  </si>
  <si>
    <t xml:space="preserve">Predicted total number of internal sewer flooding incidents per 10,000 sewer connections with the current baseline (2020) level of spending. </t>
  </si>
  <si>
    <t>9b</t>
  </si>
  <si>
    <t>Internal sewer flooding - base</t>
  </si>
  <si>
    <t>Total number of internal sewer flooding incidents / escapes per 10,000 sewer connections (excluding AMP8 onwards enhancements)</t>
  </si>
  <si>
    <t>Predicted total number of internal sewer flooding incidents per 10,000 sewer connections with expected base spending</t>
  </si>
  <si>
    <t>9c</t>
  </si>
  <si>
    <t>Internal sewer flooding - post enhancement</t>
  </si>
  <si>
    <t>Total number of internal sewer flooding incidents / escapes per 10,000 sewer connections (including AMP8 onwards enhancement expenditure) (see note 9 on Line definitions tab)</t>
  </si>
  <si>
    <t xml:space="preserve">Predicted total number of internal sewer flooding incidents per 10,000 sewer connections with future enhancements taken into account. </t>
  </si>
  <si>
    <t>9ci</t>
  </si>
  <si>
    <t>Internal sewer flooding - enhancement cost</t>
  </si>
  <si>
    <t>Total capex to achieve the enhancement number of internal sewer flooding incidents</t>
  </si>
  <si>
    <t>9cii</t>
  </si>
  <si>
    <t xml:space="preserve">Total opex to achieve the enhancement number of internal sewer flooding incidents. </t>
  </si>
  <si>
    <t>9ciii</t>
  </si>
  <si>
    <t xml:space="preserve">Total expenditure (totex) to achieve the enhancement number of internal sewer flooding incidents. </t>
  </si>
  <si>
    <t>10a</t>
  </si>
  <si>
    <t>Screening storm overflows - baseline</t>
  </si>
  <si>
    <t xml:space="preserve">Total number of storm overflows requiring screening </t>
  </si>
  <si>
    <t xml:space="preserve">Forecast number of overflows that require screening based on spill characteristics defined in the WaPUG Guide - The Design of CSO Chambers to Incorporate Screens based on the current baseline level of spending. </t>
  </si>
  <si>
    <t>10b</t>
  </si>
  <si>
    <t>Screening storm overflows - base</t>
  </si>
  <si>
    <t>Total number of storm overflows requiring screening (excluding impact of AMP8 onwards enhancements)</t>
  </si>
  <si>
    <t>Forecast number of overflows that require screening based on spill characteristics defined in the WaPUG Guide - The Design of CSO Chambers to Incorporate Screens based on expected base spending</t>
  </si>
  <si>
    <t>10c</t>
  </si>
  <si>
    <t>Screening storm overflows - post enhancement</t>
  </si>
  <si>
    <t>Number of storm overflows requiring screening (including impact of AMP8 onwards enhancements)</t>
  </si>
  <si>
    <t xml:space="preserve">Forecast number of overflows that require screening based on spill characteristics defined in the WaPUG Guide - The Design of CSO Chambers to Incorporate Screens, considered to be enhancement schemes. </t>
  </si>
  <si>
    <t>10ci</t>
  </si>
  <si>
    <t>Screening - enhancement cost</t>
  </si>
  <si>
    <t>Total capex to achieve the enhancement number of overflow screening solutions</t>
  </si>
  <si>
    <t>10cii</t>
  </si>
  <si>
    <t>Total opex to achieve the enhancement number of overflow screening solutions</t>
  </si>
  <si>
    <t>10ciii</t>
  </si>
  <si>
    <t>Total expenditure (totex) to achieve the enhancement number of overflow screening solutions</t>
  </si>
  <si>
    <t>Enhancement expenditure analysis - scenario A</t>
  </si>
  <si>
    <t xml:space="preserve">Captures what further expenditure (enhancement) may be required to address long-term risks. </t>
  </si>
  <si>
    <t xml:space="preserve">Captures the incremental improvement delivered by the intervention (output) type against a range of outcomes (planning objectives). </t>
  </si>
  <si>
    <t>Best Value Plan, 2 degree climate change, mid growth projection, excluding storm overflow storage.</t>
  </si>
  <si>
    <t>NETWORK</t>
  </si>
  <si>
    <t>1A</t>
  </si>
  <si>
    <r>
      <t xml:space="preserve">Additional network storage / conveyance / containment
</t>
    </r>
    <r>
      <rPr>
        <b/>
        <sz val="10"/>
        <color theme="2" tint="-0.249977111117893"/>
        <rFont val="Calibri"/>
        <family val="2"/>
      </rPr>
      <t>TRADITIONAL GREY INTERVENTIONS</t>
    </r>
  </si>
  <si>
    <t>Units</t>
  </si>
  <si>
    <t>AMP9 
(2030-35)</t>
  </si>
  <si>
    <t>AMP10 
(2035-40)</t>
  </si>
  <si>
    <t>AMP11 
(2040-45)</t>
  </si>
  <si>
    <t>AMP12 
(2045-50)</t>
  </si>
  <si>
    <t>Additional Line Definitions</t>
  </si>
  <si>
    <t xml:space="preserve">Interventions to reduce the risk of sewer flooding in a storm including storage, or other containment, to reduce spill frequency at storm overflows (network only) </t>
  </si>
  <si>
    <t>Additional grey storage / containment volume to be delivered in the network (enhancement)</t>
  </si>
  <si>
    <t>1000m3</t>
  </si>
  <si>
    <t>Additional grey storage volume required in the network. The volume reported should be the volume estimated to be required to meet future flood reduction targets.</t>
  </si>
  <si>
    <t>Number of individual schemes</t>
  </si>
  <si>
    <t>Total number of individual schemes to be delivered. For AMP8 we expect companies to know how many individual schemes will be required, rather than just the number of catchments. For AMP9 onwards we acknowledge that individual scheme numbers may not yet be finalised but companies should provide this information where possible for consistency and transparency in their plans.</t>
  </si>
  <si>
    <t>Projected spend on grey network storage - capex</t>
  </si>
  <si>
    <t>Total capital expenditure forecast for all network storage solutions</t>
  </si>
  <si>
    <t>Projected spend on grey network storage - opex</t>
  </si>
  <si>
    <t>Total operational expenditure forecast for all network storage solutions</t>
  </si>
  <si>
    <t>Projected spend on grey network storage - totex</t>
  </si>
  <si>
    <t>Total expenditure forecast for all network storage solutions</t>
  </si>
  <si>
    <t>1B</t>
  </si>
  <si>
    <r>
      <t xml:space="preserve">Upstream surface water separation / removal or other network storage
</t>
    </r>
    <r>
      <rPr>
        <b/>
        <sz val="10"/>
        <color theme="9"/>
        <rFont val="Calibri"/>
        <family val="2"/>
      </rPr>
      <t>BLUE / GREEN SEPARATION &amp; STORAGE</t>
    </r>
  </si>
  <si>
    <t>Additional blue/green interventions (including associated enabling works) to remove impermeable area inflow from entering the storm/foul/combined network.</t>
  </si>
  <si>
    <t>Permeable area inflow removed from entering the network or stored in environment (enhancement)</t>
  </si>
  <si>
    <t>Hectares</t>
  </si>
  <si>
    <t>Green schemes required in the network to remove / separate surface water from entering the combined network. The volume reported should be the volume estimated to be required to meet future requirements</t>
  </si>
  <si>
    <t>Projected spend on green network schemes - capex</t>
  </si>
  <si>
    <t>Total capital expenditure forecast for all green network separation / storage solutions</t>
  </si>
  <si>
    <t>Projected spend on green network schemes - opex</t>
  </si>
  <si>
    <t>Total operational expenditure forecast for all green network separation / storage solutions</t>
  </si>
  <si>
    <t>Projected spend on green network schemes - totex</t>
  </si>
  <si>
    <t>Total expenditure forecast for all green network separation / storage solutions</t>
  </si>
  <si>
    <t>Planning Objectives delivered by Tables 1A and 1B (multiple benefits)</t>
  </si>
  <si>
    <t>Reduced number of category 1-3 pollution incidents</t>
  </si>
  <si>
    <t>Forecast reduction in cat 1-3 pollution incidents as a result of DWMP intervention(s) delivered by Tables 1A and 1B</t>
  </si>
  <si>
    <t>Improvement in WwTW compliance</t>
  </si>
  <si>
    <t>Forecast percentage change in WwTW compliance as a result of DWMP intervention(s) delivered by Tables 1A and 1B</t>
  </si>
  <si>
    <t>Forecast reduction in number of sewer flooding incidents as a result of DWMP intervention(s) delivered by Tables 1A and 1B</t>
  </si>
  <si>
    <t>Storm overflow average spill reduction</t>
  </si>
  <si>
    <t>Forecast reduction in storm overflow spills as a result of DWMP intervention(s) delivered by Tables 1A and 1B</t>
  </si>
  <si>
    <t>Reduced number of overflows spilling 10 or more per year</t>
  </si>
  <si>
    <t>Forecast reduction of overflows operating more than 10 times per year as a result of DWMP intervention(s) delivered by Tables 1A and 1B</t>
  </si>
  <si>
    <t>Reduction in high priority overflows causing ecological harm per year</t>
  </si>
  <si>
    <t>Forecast reduction of overflows causing ecological harm at high priority sites as a result of DWMP intervention(s) delivered by Tables 1A and 1B</t>
  </si>
  <si>
    <t>Reduction in overflows causing ecological harm per year</t>
  </si>
  <si>
    <t>Forecast reduction of overflows causing ecological harm per year as a result of DWMP intervention(s) delivered by Tables 1A and 1B</t>
  </si>
  <si>
    <t>Reduction in sewer collapses</t>
  </si>
  <si>
    <t>Forecast reduction in sewer collapses as a result of DWMP intervention(s) delivered by Tables 1A and 1B</t>
  </si>
  <si>
    <t>Reduction in households with internal sewer flooding</t>
  </si>
  <si>
    <t>Forecast reduction of internal flooding incidents as a result of DWMP intervention(s) delivered by Tables 1A and 1B</t>
  </si>
  <si>
    <t>WwTW</t>
  </si>
  <si>
    <t>2A</t>
  </si>
  <si>
    <r>
      <t xml:space="preserve">Additional WwTW storage
</t>
    </r>
    <r>
      <rPr>
        <b/>
        <sz val="10"/>
        <color theme="2" tint="-0.249977111117893"/>
        <rFont val="Calibri"/>
        <family val="2"/>
      </rPr>
      <t>TRADITIONAL GREY INTERVENTIONS</t>
    </r>
  </si>
  <si>
    <t>Additional grey storage at WwTW</t>
  </si>
  <si>
    <t>Additional grey storage volume required at WwTW (enhancement)</t>
  </si>
  <si>
    <t xml:space="preserve">Additional grey storage volume required at WwTW. The volume reported should be the volume estimated to be required to meet future permit conditions </t>
  </si>
  <si>
    <t>Projected spend on grey WwTW storage - capex</t>
  </si>
  <si>
    <t>Total capital expenditure forecast for all grey WwTW storage solutions</t>
  </si>
  <si>
    <t>Projected spend on grey WwTW storage - opex</t>
  </si>
  <si>
    <t>Total operational expenditure forecast for all grey WwTW storage solutions</t>
  </si>
  <si>
    <t>Projected spend on grey WwTW storage - totex</t>
  </si>
  <si>
    <t>Total expenditure forecast for all grey WwTW storage solutions</t>
  </si>
  <si>
    <t>2B</t>
  </si>
  <si>
    <r>
      <rPr>
        <b/>
        <sz val="11"/>
        <color theme="9"/>
        <rFont val="Calibri"/>
        <family val="2"/>
      </rPr>
      <t>BLUE/GREEN</t>
    </r>
    <r>
      <rPr>
        <b/>
        <sz val="11"/>
        <color theme="0"/>
        <rFont val="Calibri"/>
        <family val="2"/>
      </rPr>
      <t xml:space="preserve"> Interventions at WwTWs
</t>
    </r>
  </si>
  <si>
    <t xml:space="preserve">Additional blue/green interventions at WwTW </t>
  </si>
  <si>
    <t xml:space="preserve">Number of individual blue/green interventions (schemes) required at WwTW to increase storm storage/reduce need for storm tanks on site </t>
  </si>
  <si>
    <t xml:space="preserve">Total number of individual schemes to be delivered. For AMP8 we expect companies to know how many individual schemes will be required, rather than just the number of catchments. For AMP9 onwards we acknowledge that individual scheme numbers may not yet be finalised but companies should provide this information where possible for consistency and transparency in their plans. </t>
  </si>
  <si>
    <t>Projected spend on green WwTW interventions - capex</t>
  </si>
  <si>
    <t>Total capital expenditure forecast for all green WwTW interventions</t>
  </si>
  <si>
    <t>Projected spend on green WwTW interventions- opex</t>
  </si>
  <si>
    <t>Total operational expenditure forecast for all green WwTW interventions</t>
  </si>
  <si>
    <t>Projected spend on green WwTW interventions - totex</t>
  </si>
  <si>
    <t>Total expenditure forecast for all green WwTW interventions</t>
  </si>
  <si>
    <t>Planning Objectives delivered by Tables 2A and 2B (multiple benefits)</t>
  </si>
  <si>
    <t>Forecast reduction in cat 1-3 pollution incidents as a result of DWMP intervention(s) delivered by Tables 2A and 2B</t>
  </si>
  <si>
    <t>Forecast percentage change in WwTW compliance as a result of DWMP intervention(s) delivered by Tables 2A and 2B</t>
  </si>
  <si>
    <t>Forecast reduction in number of sewer flooding incidents as a result of DWMP intervention(s) delivered by Tables 2A and 2B</t>
  </si>
  <si>
    <t>Forecast reduction in storm overflow spills as a result of DWMP intervention(s) delivered by Tables 2A and 2B</t>
  </si>
  <si>
    <t>Forecast reduction of overflows operating more than 10 times per year as a result of DWMP intervention(s) delivered by Tables 2A and 2B</t>
  </si>
  <si>
    <t>Forecast reduction of overflows causing ecological harm at high priority sites as a result of DWMP intervention(s) delivered by Tables 2A and 2B</t>
  </si>
  <si>
    <t>Forecast reduction of overflows causing ecological harm per year as a result of DWMP intervention(s) delivered by Tables 2A and 2B</t>
  </si>
  <si>
    <t>Forecast reduction in sewer collapses as a result of DWMP intervention(s) delivered by Tables 2A and 2B</t>
  </si>
  <si>
    <t>Forecast reduction of internal flooding incidents as a result of DWMP intervention(s) delivered by Tables 2A and 2B</t>
  </si>
  <si>
    <t>Interventions at WwTWs - additional treatment capacity</t>
  </si>
  <si>
    <t xml:space="preserve">Schemes at sewage treatment works to increase flow to full treatment capacity. </t>
  </si>
  <si>
    <t>Additional FFT treatment capacity required at WwTWs</t>
  </si>
  <si>
    <t>ML/day</t>
  </si>
  <si>
    <t xml:space="preserve">Additional daily flow passed to full treatment at WwTWs to maintain compliance. </t>
  </si>
  <si>
    <t>Projected spend on additional WwTW capacity - capex</t>
  </si>
  <si>
    <t>Total capital expenditure forecast for all additional WwTW capacity</t>
  </si>
  <si>
    <t>Projected spend on additional WwTW capacity - opex</t>
  </si>
  <si>
    <t>Total operational expenditure forecast for all additional WwTW capacity</t>
  </si>
  <si>
    <t>Projected spend on additional WwTW capacity - totex</t>
  </si>
  <si>
    <t>Total expenditure forecast for all additional WwTW capacity</t>
  </si>
  <si>
    <t>Planning Objectives delivered by Table 3 (multiple benefits)</t>
  </si>
  <si>
    <t>Forecast reduction in cat 1-3 pollution incidents as a result of DWMP intervention(s) delivered by Table 3</t>
  </si>
  <si>
    <t>Forecast percentage change in WwTW compliance as a result of DWMP intervention(s) delivered by Table 3</t>
  </si>
  <si>
    <t>Forecast reduction in number of sewer flooding incidents as a result of DWMP intervention(s) delivered by Table 3</t>
  </si>
  <si>
    <t>Forecast reduction in storm overflow spills as a result of DWMP intervention(s) delivered by Table 3</t>
  </si>
  <si>
    <t>Forecast reduction of overflows operating more than 10 times per year as a result of DWMP intervention(s) delivered by Table 3</t>
  </si>
  <si>
    <t>Forecast reduction of overflows causing ecological harm at high priority sites as a result of DWMP intervention(s) delivered by Table 3</t>
  </si>
  <si>
    <t>Forecast reduction of overflows causing ecological harm per year as a result of DWMP intervention(s) delivered by Table 3</t>
  </si>
  <si>
    <t>Forecast reduction in sewer collapses as a result of DWMP intervention(s) delivered by Table 3</t>
  </si>
  <si>
    <t>Forecast reduction of internal flooding incidents as a result of DWMP intervention(s) delivered by Table 3</t>
  </si>
  <si>
    <t>Storm overflows screening interventions</t>
  </si>
  <si>
    <t>Table detailing interventions required at storm overflow locations to meet the requirements set out in the Storm Overflow Discharge Reduction Plan (published on 26 August 2022)</t>
  </si>
  <si>
    <t>Interventions at storm overflows - screening</t>
  </si>
  <si>
    <t>Interventions at storm overflows to provide screening required to meet the SODRP</t>
  </si>
  <si>
    <t xml:space="preserve">Total number of storm overflows </t>
  </si>
  <si>
    <t>Total number of overflows owned and operated by the company (regardless of screen status)</t>
  </si>
  <si>
    <t>Number of new screens required on overflows where the overflow has an existing screen (i.e. replacement screens)</t>
  </si>
  <si>
    <t xml:space="preserve">Forecast number of overflows that currently have screens but require screen upgrades i.e. replacements </t>
  </si>
  <si>
    <t xml:space="preserve">Number of new screens required on overflows where the overflow has not had a screen installed previously. </t>
  </si>
  <si>
    <t>Forecast number of overflows that require a screen that have not had a screen installed previously i.e. new installations</t>
  </si>
  <si>
    <t>Projected spend on storm discharge screening for SODRP - capex</t>
  </si>
  <si>
    <t xml:space="preserve">Total capital expenditure forecast for screen installations to meet the SODRP </t>
  </si>
  <si>
    <t>Projected spend on storm discharge screening for SODRP- opex</t>
  </si>
  <si>
    <t>Total operational expenditure forecast for screen installations to meet the SODRP</t>
  </si>
  <si>
    <t>Projected spend on storm discharge screening for SODRP - totex</t>
  </si>
  <si>
    <t>Total expenditure forecast for screen installations to meet the SODRP</t>
  </si>
  <si>
    <t>Reduction in GHG emissions</t>
  </si>
  <si>
    <t>Table detailing impact of interventions on Reduction in GHG emissions</t>
  </si>
  <si>
    <t>Reduction in OPERATIONAL GHG emissions</t>
  </si>
  <si>
    <t>Total operational GHG emissions</t>
  </si>
  <si>
    <t>tCO2/e</t>
  </si>
  <si>
    <t>Total forecast reduction in operational GHG emissions compared to the baseline (2020)</t>
  </si>
  <si>
    <t>Reduction in EMBODIED GHG emissions</t>
  </si>
  <si>
    <t>Total embodied GHG emissions</t>
  </si>
  <si>
    <t>Total forecast reduction in embodied GHG emissions compared to the baseline (2020)</t>
  </si>
  <si>
    <t>Significant DWMP and PR24 schemes</t>
  </si>
  <si>
    <t>Table to record details of any significant cost / scale schemes that will be required to meet long term planning objectives, in particular significant schemes likely to be required in PR24. There is no minimum value; these should be the schemes that the company considers to be material to the overall plan.</t>
  </si>
  <si>
    <t>Individual Scheme title</t>
  </si>
  <si>
    <t>Scheme description</t>
  </si>
  <si>
    <t>Benefits to be delivered (text)</t>
  </si>
  <si>
    <t>Benefits to be delivered (£m)</t>
  </si>
  <si>
    <t>Estimated totex expenditure (£m)</t>
  </si>
  <si>
    <t>Delivery date (YYYY)</t>
  </si>
  <si>
    <t xml:space="preserve">Primary Planning objective category </t>
  </si>
  <si>
    <t>Additional planning objective category</t>
  </si>
  <si>
    <t>Further information</t>
  </si>
  <si>
    <t>Add extra rows as required</t>
  </si>
  <si>
    <t xml:space="preserve">Key partnership schemes </t>
  </si>
  <si>
    <t xml:space="preserve">Table to record details of individual key partnership schemes that are likely to be progressed to deliver against long-term planning objectives. 
Values are based on the ambition for the planning horizon for partnership working. </t>
  </si>
  <si>
    <t>Where partnership details cannot be provided, this must be clearly indicated and supported with a clear explanation (either entered below this table or in separate commentary).</t>
  </si>
  <si>
    <t>Type of Scheme</t>
  </si>
  <si>
    <t>If 'other', please specify</t>
  </si>
  <si>
    <t>Names / details of partner(s)</t>
  </si>
  <si>
    <t>Company Input (£)</t>
  </si>
  <si>
    <t>Partnership Input (£)</t>
  </si>
  <si>
    <t>List</t>
  </si>
  <si>
    <t>REDACTED - to protect partners whilst agreement is finalised</t>
  </si>
  <si>
    <t>5. SuDS</t>
  </si>
  <si>
    <t>REDACTED</t>
  </si>
  <si>
    <t>1. Storage</t>
  </si>
  <si>
    <t>2. Surface water separation</t>
  </si>
  <si>
    <t>3. WwTW capacity</t>
  </si>
  <si>
    <t>4. Schemes at Storm Overflows</t>
  </si>
  <si>
    <t>6. Other interventions (please specify)</t>
  </si>
  <si>
    <t xml:space="preserve">Best Value Plan, 2 degree climate change, mid growth projection with Storm Overflow Discharge Reduction Plan storage </t>
  </si>
  <si>
    <t>Adaptive Plans</t>
  </si>
  <si>
    <t xml:space="preserve">Table to record components of adaptive planning
</t>
  </si>
  <si>
    <t>Each component block below should represent a different DWMP outcome</t>
  </si>
  <si>
    <t>Best Value Plan - 2 degree climate change - mid growth projection</t>
  </si>
  <si>
    <t>AP0</t>
  </si>
  <si>
    <t>Adaptive Plan - Whole DWMP Plan</t>
  </si>
  <si>
    <t>Company L1 adaptive plan and alternative pathways</t>
  </si>
  <si>
    <t>Metric (totex)</t>
  </si>
  <si>
    <t>2025-2030</t>
  </si>
  <si>
    <t>2030-35</t>
  </si>
  <si>
    <t>2035-40</t>
  </si>
  <si>
    <t>2040-45</t>
  </si>
  <si>
    <t>2045-50</t>
  </si>
  <si>
    <t>Description of differences between pathways, including trigger and decision points</t>
  </si>
  <si>
    <t>DWMP Best Value Plan</t>
  </si>
  <si>
    <t>Low regret. Mid growth forecast. Mostly 2 degree climate change with solutions based a best value plan decision. Storm overflow discharge reduction plan targets met within outlined timeframe.</t>
  </si>
  <si>
    <t>4 degree climate change - high climate change</t>
  </si>
  <si>
    <t>Least regret. Mid growth forecast. 4 degree climate change. Storm overflow discharge reduction plan targets met within outlined timeframe.</t>
  </si>
  <si>
    <t>High demand</t>
  </si>
  <si>
    <t>DWMP Best Value Plan, uplifted based on a unit cost per PE for local authority forecast.</t>
  </si>
  <si>
    <t>Low demand</t>
  </si>
  <si>
    <t>951*</t>
  </si>
  <si>
    <t>DWMP Best Value plan, adjusted based on unit cost per PE for ONS data.
*DWMP AMP9 forecast was lower than the updated view of ONS.</t>
  </si>
  <si>
    <t>Least cost</t>
  </si>
  <si>
    <t>Least cost plan as per best value plan optimisation, minimising spend. All overflow solutions grey post AMP8.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</si>
</sst>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59" x14ac:knownFonts="1">
    <font>
      <sz val="11"/>
      <color theme="1"/>
      <name val="Arial"/>
      <family val="2"/>
    </font>
    <font>
      <sz val="11"/>
      <color theme="1"/>
      <name val="Calibri"/>
      <family val="2"/>
      <scheme val="minor"/>
    </font>
    <font>
      <sz val="11"/>
      <color theme="1"/>
      <name val="Arial"/>
      <family val="2"/>
    </font>
    <font>
      <b/>
      <sz val="11"/>
      <color theme="1"/>
      <name val="Arial"/>
      <family val="2"/>
    </font>
    <font>
      <b/>
      <sz val="11"/>
      <color theme="0"/>
      <name val="Arial"/>
      <family val="2"/>
    </font>
    <font>
      <b/>
      <sz val="11"/>
      <color theme="4"/>
      <name val="Arial"/>
      <family val="2"/>
    </font>
    <font>
      <sz val="11"/>
      <name val="Arial"/>
      <family val="2"/>
    </font>
    <font>
      <b/>
      <sz val="15"/>
      <color theme="3"/>
      <name val="Arial"/>
      <family val="2"/>
    </font>
    <font>
      <sz val="11"/>
      <color theme="4"/>
      <name val="Calibri"/>
      <family val="2"/>
    </font>
    <font>
      <b/>
      <sz val="11"/>
      <color theme="4"/>
      <name val="Calibri"/>
      <family val="2"/>
    </font>
    <font>
      <sz val="12"/>
      <color theme="1"/>
      <name val="Arial"/>
      <family val="2"/>
    </font>
    <font>
      <sz val="10"/>
      <name val="Arial"/>
      <family val="2"/>
    </font>
    <font>
      <sz val="11"/>
      <color theme="0"/>
      <name val="Calibri"/>
      <family val="2"/>
    </font>
    <font>
      <b/>
      <sz val="11"/>
      <color theme="0"/>
      <name val="Calibri"/>
      <family val="2"/>
    </font>
    <font>
      <b/>
      <sz val="14"/>
      <color theme="4"/>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FF0000"/>
      <name val="Calibri"/>
      <family val="2"/>
      <scheme val="minor"/>
    </font>
    <font>
      <sz val="11"/>
      <color rgb="FF4472C4"/>
      <name val="Calibri"/>
      <family val="2"/>
    </font>
    <font>
      <sz val="11"/>
      <color theme="0" tint="-0.34998626667073579"/>
      <name val="Arial"/>
      <family val="2"/>
    </font>
    <font>
      <sz val="12"/>
      <color theme="0"/>
      <name val="Calibri"/>
      <family val="2"/>
    </font>
    <font>
      <b/>
      <sz val="14"/>
      <name val="Calibri"/>
      <family val="2"/>
      <scheme val="minor"/>
    </font>
    <font>
      <sz val="10"/>
      <name val="Calibri"/>
      <family val="2"/>
      <scheme val="minor"/>
    </font>
    <font>
      <sz val="11"/>
      <name val="Calibri"/>
      <family val="2"/>
      <scheme val="minor"/>
    </font>
    <font>
      <sz val="11"/>
      <name val="Calibri"/>
      <family val="2"/>
    </font>
    <font>
      <sz val="8"/>
      <name val="Arial"/>
      <family val="2"/>
    </font>
    <font>
      <b/>
      <sz val="11"/>
      <name val="Calibri"/>
      <family val="2"/>
      <scheme val="minor"/>
    </font>
    <font>
      <b/>
      <sz val="12"/>
      <color theme="0"/>
      <name val="Calibri"/>
      <family val="2"/>
    </font>
    <font>
      <sz val="11"/>
      <color rgb="FF4472C4"/>
      <name val="Calibri"/>
      <family val="2"/>
      <scheme val="minor"/>
    </font>
    <font>
      <b/>
      <sz val="11"/>
      <color rgb="FFFFFFFF"/>
      <name val="Arial"/>
      <family val="2"/>
    </font>
    <font>
      <sz val="11"/>
      <color rgb="FFFF0000"/>
      <name val="Arial"/>
      <family val="2"/>
    </font>
    <font>
      <u/>
      <sz val="11"/>
      <color theme="10"/>
      <name val="Arial"/>
      <family val="2"/>
    </font>
    <font>
      <b/>
      <sz val="10"/>
      <color theme="2" tint="-0.249977111117893"/>
      <name val="Calibri"/>
      <family val="2"/>
    </font>
    <font>
      <b/>
      <sz val="10"/>
      <color theme="9"/>
      <name val="Calibri"/>
      <family val="2"/>
    </font>
    <font>
      <sz val="11"/>
      <color theme="9"/>
      <name val="Calibri"/>
      <family val="2"/>
    </font>
    <font>
      <sz val="11"/>
      <color theme="9"/>
      <name val="Arial"/>
      <family val="2"/>
    </font>
    <font>
      <sz val="12"/>
      <color theme="9"/>
      <name val="Calibri"/>
      <family val="2"/>
    </font>
    <font>
      <sz val="11"/>
      <color theme="4"/>
      <name val="Arial"/>
      <family val="2"/>
    </font>
    <font>
      <sz val="11"/>
      <color theme="1"/>
      <name val="Calibri"/>
      <family val="2"/>
    </font>
    <font>
      <sz val="10"/>
      <name val="Calibri"/>
      <family val="2"/>
    </font>
    <font>
      <sz val="12"/>
      <color theme="1"/>
      <name val="Calibri"/>
      <family val="2"/>
    </font>
    <font>
      <sz val="12"/>
      <color theme="4"/>
      <name val="Calibri"/>
      <family val="2"/>
    </font>
    <font>
      <b/>
      <sz val="10"/>
      <color theme="0"/>
      <name val="Calibri"/>
      <family val="2"/>
    </font>
    <font>
      <b/>
      <sz val="15"/>
      <color theme="3"/>
      <name val="Calibri"/>
      <family val="2"/>
      <scheme val="minor"/>
    </font>
    <font>
      <b/>
      <sz val="11"/>
      <color rgb="FF000000"/>
      <name val="Arial"/>
      <family val="2"/>
    </font>
    <font>
      <b/>
      <sz val="16"/>
      <color rgb="FF4472C4"/>
      <name val="Calibri"/>
      <family val="2"/>
    </font>
    <font>
      <b/>
      <sz val="14"/>
      <color rgb="FF4472C4"/>
      <name val="Calibri"/>
      <family val="2"/>
    </font>
    <font>
      <sz val="11"/>
      <color rgb="FFFFFFFF"/>
      <name val="Calibri"/>
      <family val="2"/>
    </font>
    <font>
      <b/>
      <sz val="11"/>
      <color theme="9"/>
      <name val="Calibri"/>
      <family val="2"/>
    </font>
    <font>
      <b/>
      <sz val="12"/>
      <color rgb="FF4472C4"/>
      <name val="Calibri"/>
      <family val="2"/>
    </font>
    <font>
      <b/>
      <sz val="18"/>
      <color theme="4"/>
      <name val="Calibri"/>
      <family val="2"/>
      <scheme val="minor"/>
    </font>
    <font>
      <sz val="10"/>
      <color theme="1"/>
      <name val="Arial"/>
      <family val="2"/>
    </font>
    <font>
      <b/>
      <sz val="14"/>
      <color rgb="FFFFFFFF"/>
      <name val="Arial"/>
      <family val="2"/>
    </font>
    <font>
      <sz val="14"/>
      <color theme="1"/>
      <name val="Arial"/>
      <family val="2"/>
    </font>
    <font>
      <b/>
      <sz val="12"/>
      <color theme="1"/>
      <name val="Arial"/>
      <family val="2"/>
    </font>
    <font>
      <sz val="11"/>
      <color rgb="FF000000"/>
      <name val="Arial"/>
      <family val="2"/>
    </font>
    <font>
      <sz val="11"/>
      <color theme="4"/>
      <name val="Calibri"/>
      <scheme val="minor"/>
    </font>
    <font>
      <sz val="12"/>
      <color theme="4"/>
      <name val="Calibri"/>
    </font>
  </fonts>
  <fills count="15">
    <fill>
      <patternFill patternType="none"/>
    </fill>
    <fill>
      <patternFill patternType="gray125"/>
    </fill>
    <fill>
      <patternFill patternType="solid">
        <fgColor theme="0"/>
        <bgColor indexed="64"/>
      </patternFill>
    </fill>
    <fill>
      <patternFill patternType="solid">
        <fgColor rgb="FF18497A"/>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
      <patternFill patternType="solid">
        <fgColor rgb="FF18497A"/>
        <bgColor rgb="FF000000"/>
      </patternFill>
    </fill>
    <fill>
      <patternFill patternType="solid">
        <fgColor theme="7" tint="0.59999389629810485"/>
        <bgColor indexed="64"/>
      </patternFill>
    </fill>
    <fill>
      <patternFill patternType="solid">
        <fgColor theme="8" tint="0.59999389629810485"/>
        <bgColor indexed="64"/>
      </patternFill>
    </fill>
  </fills>
  <borders count="9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rgb="FF000000"/>
      </top>
      <bottom style="thin">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style="thin">
        <color indexed="64"/>
      </left>
      <right style="medium">
        <color indexed="64"/>
      </right>
      <top/>
      <bottom style="thin">
        <color indexed="64"/>
      </bottom>
      <diagonal/>
    </border>
    <border>
      <left style="thin">
        <color indexed="64"/>
      </left>
      <right style="medium">
        <color rgb="FF000000"/>
      </right>
      <top style="medium">
        <color rgb="FF000000"/>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rgb="FF000000"/>
      </left>
      <right style="thin">
        <color indexed="64"/>
      </right>
      <top style="medium">
        <color rgb="FF000000"/>
      </top>
      <bottom style="medium">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rgb="FF000000"/>
      </left>
      <right style="medium">
        <color indexed="64"/>
      </right>
      <top style="medium">
        <color indexed="64"/>
      </top>
      <bottom style="medium">
        <color indexed="64"/>
      </bottom>
      <diagonal/>
    </border>
    <border>
      <left/>
      <right/>
      <top style="medium">
        <color indexed="64"/>
      </top>
      <bottom style="medium">
        <color rgb="FF000000"/>
      </bottom>
      <diagonal/>
    </border>
    <border>
      <left style="medium">
        <color indexed="64"/>
      </left>
      <right style="medium">
        <color rgb="FF000000"/>
      </right>
      <top/>
      <bottom style="medium">
        <color indexed="64"/>
      </bottom>
      <diagonal/>
    </border>
    <border>
      <left style="thin">
        <color indexed="64"/>
      </left>
      <right/>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thin">
        <color indexed="64"/>
      </right>
      <top style="medium">
        <color indexed="64"/>
      </top>
      <bottom/>
      <diagonal/>
    </border>
    <border>
      <left style="medium">
        <color rgb="FF000000"/>
      </left>
      <right/>
      <top/>
      <bottom style="medium">
        <color indexed="64"/>
      </bottom>
      <diagonal/>
    </border>
  </borders>
  <cellStyleXfs count="11">
    <xf numFmtId="0" fontId="0" fillId="0" borderId="0"/>
    <xf numFmtId="0" fontId="2" fillId="0" borderId="0"/>
    <xf numFmtId="0" fontId="7" fillId="0" borderId="4" applyNumberFormat="0" applyFill="0" applyAlignment="0" applyProtection="0"/>
    <xf numFmtId="0" fontId="11" fillId="0" borderId="0"/>
    <xf numFmtId="9" fontId="2" fillId="0" borderId="0" applyFont="0" applyFill="0" applyBorder="0" applyAlignment="0" applyProtection="0"/>
    <xf numFmtId="0" fontId="32" fillId="0" borderId="0" applyNumberFormat="0" applyFill="0" applyBorder="0" applyAlignment="0" applyProtection="0"/>
    <xf numFmtId="0" fontId="2" fillId="0" borderId="0"/>
    <xf numFmtId="0" fontId="11" fillId="0" borderId="0"/>
    <xf numFmtId="0" fontId="1" fillId="0" borderId="0"/>
    <xf numFmtId="0" fontId="44" fillId="0" borderId="4" applyNumberFormat="0" applyFill="0" applyAlignment="0" applyProtection="0"/>
    <xf numFmtId="43" fontId="2" fillId="0" borderId="0" applyFont="0" applyFill="0" applyBorder="0" applyAlignment="0" applyProtection="0"/>
  </cellStyleXfs>
  <cellXfs count="435">
    <xf numFmtId="0" fontId="0" fillId="0" borderId="0" xfId="0"/>
    <xf numFmtId="0" fontId="0" fillId="0" borderId="0" xfId="0" applyAlignment="1">
      <alignment vertical="top"/>
    </xf>
    <xf numFmtId="0" fontId="0" fillId="0" borderId="0" xfId="0" applyAlignment="1">
      <alignment horizontal="center" vertical="top"/>
    </xf>
    <xf numFmtId="0" fontId="8" fillId="2" borderId="0" xfId="0" applyFont="1" applyFill="1" applyAlignment="1">
      <alignment horizontal="left" vertical="center" wrapText="1"/>
    </xf>
    <xf numFmtId="0" fontId="10" fillId="0" borderId="0" xfId="0" applyFont="1"/>
    <xf numFmtId="0" fontId="9" fillId="0" borderId="0" xfId="0" applyFont="1" applyAlignment="1">
      <alignment horizontal="center" vertical="center" wrapText="1"/>
    </xf>
    <xf numFmtId="0" fontId="8" fillId="0" borderId="0" xfId="0" applyFont="1" applyAlignment="1">
      <alignment horizontal="left" vertical="center" wrapText="1"/>
    </xf>
    <xf numFmtId="0" fontId="9" fillId="2" borderId="0" xfId="0" applyFont="1" applyFill="1" applyAlignment="1">
      <alignment horizontal="left" vertical="center" wrapText="1"/>
    </xf>
    <xf numFmtId="0" fontId="14" fillId="0" borderId="0" xfId="0" applyFont="1" applyAlignment="1">
      <alignment vertical="top"/>
    </xf>
    <xf numFmtId="0" fontId="8" fillId="2" borderId="0" xfId="0" applyFont="1" applyFill="1" applyAlignment="1">
      <alignment horizontal="left"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7" fillId="4" borderId="7"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9" fillId="0" borderId="0" xfId="0" applyFont="1" applyAlignment="1">
      <alignment horizontal="left" vertical="center" wrapText="1"/>
    </xf>
    <xf numFmtId="0" fontId="16" fillId="0" borderId="0" xfId="0" applyFont="1" applyAlignment="1">
      <alignment vertical="center" wrapText="1"/>
    </xf>
    <xf numFmtId="0" fontId="14" fillId="0" borderId="0" xfId="0" applyFont="1" applyAlignment="1">
      <alignment horizontal="left" vertical="top"/>
    </xf>
    <xf numFmtId="0" fontId="20" fillId="0" borderId="0" xfId="0" quotePrefix="1" applyFont="1"/>
    <xf numFmtId="0" fontId="0" fillId="6" borderId="14" xfId="0" applyFill="1" applyBorder="1"/>
    <xf numFmtId="0" fontId="0" fillId="6" borderId="30" xfId="0" applyFill="1" applyBorder="1"/>
    <xf numFmtId="0" fontId="0" fillId="0" borderId="21" xfId="0" applyBorder="1"/>
    <xf numFmtId="0" fontId="19" fillId="0" borderId="0" xfId="0" applyFont="1" applyAlignment="1">
      <alignment wrapText="1"/>
    </xf>
    <xf numFmtId="0" fontId="0" fillId="0" borderId="31" xfId="0" applyBorder="1"/>
    <xf numFmtId="0" fontId="0" fillId="0" borderId="29" xfId="0" applyBorder="1"/>
    <xf numFmtId="0" fontId="8" fillId="4" borderId="35"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12" fillId="3" borderId="32" xfId="2"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6" fillId="0" borderId="0" xfId="0" quotePrefix="1" applyFont="1"/>
    <xf numFmtId="0" fontId="0" fillId="0" borderId="0" xfId="0" applyAlignment="1">
      <alignment wrapText="1"/>
    </xf>
    <xf numFmtId="0" fontId="23" fillId="0" borderId="0" xfId="0" applyFont="1" applyAlignment="1">
      <alignment horizontal="left" vertical="top" wrapText="1"/>
    </xf>
    <xf numFmtId="0" fontId="3" fillId="0" borderId="0" xfId="0" applyFont="1" applyAlignment="1">
      <alignment horizontal="center" vertical="center"/>
    </xf>
    <xf numFmtId="0" fontId="13" fillId="3" borderId="21" xfId="2" applyFont="1" applyFill="1" applyBorder="1" applyAlignment="1">
      <alignment horizontal="center" vertical="center" wrapText="1"/>
    </xf>
    <xf numFmtId="0" fontId="0" fillId="2" borderId="0" xfId="0" applyFill="1" applyAlignment="1">
      <alignment vertical="top"/>
    </xf>
    <xf numFmtId="0" fontId="0" fillId="6" borderId="45" xfId="0" applyFill="1" applyBorder="1"/>
    <xf numFmtId="0" fontId="0" fillId="6" borderId="46" xfId="0" applyFill="1" applyBorder="1"/>
    <xf numFmtId="0" fontId="0" fillId="0" borderId="47" xfId="0" applyBorder="1"/>
    <xf numFmtId="0" fontId="0" fillId="0" borderId="48" xfId="0" applyBorder="1"/>
    <xf numFmtId="0" fontId="0" fillId="0" borderId="47" xfId="0" quotePrefix="1" applyBorder="1"/>
    <xf numFmtId="0" fontId="0" fillId="0" borderId="0" xfId="0" quotePrefix="1"/>
    <xf numFmtId="0" fontId="12" fillId="3" borderId="0" xfId="2"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8" fillId="0" borderId="0" xfId="0" applyFont="1" applyAlignment="1">
      <alignment horizontal="center" vertical="center" wrapText="1"/>
    </xf>
    <xf numFmtId="0" fontId="13" fillId="3" borderId="18" xfId="2" applyFont="1" applyFill="1" applyBorder="1" applyAlignment="1">
      <alignment horizontal="center" vertical="center" wrapText="1"/>
    </xf>
    <xf numFmtId="0" fontId="8" fillId="2" borderId="2" xfId="0" applyFont="1" applyFill="1" applyBorder="1" applyAlignment="1">
      <alignment horizontal="left" vertical="center" wrapText="1"/>
    </xf>
    <xf numFmtId="0" fontId="13" fillId="3" borderId="58" xfId="2" applyFont="1" applyFill="1" applyBorder="1" applyAlignment="1">
      <alignment horizontal="center" vertical="center" wrapText="1"/>
    </xf>
    <xf numFmtId="0" fontId="16" fillId="0" borderId="0" xfId="0" applyFont="1" applyAlignment="1">
      <alignment horizontal="left" vertical="top" wrapText="1"/>
    </xf>
    <xf numFmtId="0" fontId="17" fillId="0" borderId="0" xfId="0" applyFont="1" applyAlignment="1">
      <alignment horizontal="left" vertical="top"/>
    </xf>
    <xf numFmtId="0" fontId="29" fillId="0" borderId="0" xfId="0" applyFont="1" applyAlignment="1">
      <alignment vertical="top"/>
    </xf>
    <xf numFmtId="0" fontId="17" fillId="0" borderId="0" xfId="0" applyFont="1" applyAlignment="1">
      <alignment vertical="top"/>
    </xf>
    <xf numFmtId="0" fontId="17" fillId="4" borderId="22" xfId="0" applyFont="1" applyFill="1" applyBorder="1" applyAlignment="1">
      <alignment horizontal="center" vertical="center" wrapText="1"/>
    </xf>
    <xf numFmtId="0" fontId="17" fillId="0" borderId="0" xfId="0" applyFont="1" applyAlignment="1">
      <alignment vertical="center"/>
    </xf>
    <xf numFmtId="0" fontId="0" fillId="0" borderId="0" xfId="0" applyAlignment="1">
      <alignment horizontal="left" vertical="center" wrapText="1"/>
    </xf>
    <xf numFmtId="0" fontId="29" fillId="0" borderId="0" xfId="0" applyFont="1" applyAlignment="1">
      <alignment vertical="top" wrapText="1"/>
    </xf>
    <xf numFmtId="0" fontId="8" fillId="2" borderId="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6" fillId="0" borderId="0" xfId="0" applyFont="1" applyAlignment="1">
      <alignment vertical="center" wrapText="1"/>
    </xf>
    <xf numFmtId="0" fontId="4" fillId="6" borderId="61" xfId="0" applyFont="1" applyFill="1" applyBorder="1" applyAlignment="1">
      <alignment wrapText="1"/>
    </xf>
    <xf numFmtId="0" fontId="4" fillId="6" borderId="55" xfId="0" applyFont="1" applyFill="1" applyBorder="1"/>
    <xf numFmtId="0" fontId="0" fillId="0" borderId="0" xfId="0" applyAlignment="1">
      <alignment horizontal="left"/>
    </xf>
    <xf numFmtId="0" fontId="4" fillId="6" borderId="24" xfId="0" applyFont="1" applyFill="1" applyBorder="1" applyAlignment="1">
      <alignment horizontal="left"/>
    </xf>
    <xf numFmtId="0" fontId="0" fillId="0" borderId="5" xfId="0" applyBorder="1" applyAlignment="1">
      <alignment horizontal="left" vertical="center" wrapText="1"/>
    </xf>
    <xf numFmtId="0" fontId="30" fillId="6" borderId="44" xfId="0" applyFont="1" applyFill="1" applyBorder="1"/>
    <xf numFmtId="0" fontId="0" fillId="0" borderId="48" xfId="0" applyBorder="1" applyAlignment="1">
      <alignment wrapText="1"/>
    </xf>
    <xf numFmtId="0" fontId="16" fillId="0" borderId="0" xfId="0" applyFont="1" applyAlignment="1">
      <alignment horizontal="left" vertical="top"/>
    </xf>
    <xf numFmtId="0" fontId="31" fillId="0" borderId="0" xfId="0" applyFont="1" applyAlignment="1">
      <alignment horizontal="left" vertical="top" wrapText="1"/>
    </xf>
    <xf numFmtId="0" fontId="32" fillId="0" borderId="0" xfId="5" applyAlignment="1">
      <alignment horizontal="left" vertical="center" wrapText="1"/>
    </xf>
    <xf numFmtId="0" fontId="0" fillId="0" borderId="10" xfId="0" applyBorder="1" applyAlignment="1">
      <alignment horizontal="left" vertical="center" wrapText="1"/>
    </xf>
    <xf numFmtId="0" fontId="13" fillId="3" borderId="40" xfId="2" applyFont="1" applyFill="1" applyBorder="1" applyAlignment="1">
      <alignment horizontal="center" vertical="center" wrapText="1"/>
    </xf>
    <xf numFmtId="0" fontId="13" fillId="3" borderId="32" xfId="2" applyFont="1" applyFill="1" applyBorder="1" applyAlignment="1">
      <alignment horizontal="center" vertical="center" wrapText="1"/>
    </xf>
    <xf numFmtId="0" fontId="13" fillId="3" borderId="40" xfId="2" applyFont="1" applyFill="1" applyBorder="1" applyAlignment="1">
      <alignment horizontal="left" vertical="center" wrapText="1"/>
    </xf>
    <xf numFmtId="0" fontId="28" fillId="3" borderId="32" xfId="2" applyFont="1" applyFill="1" applyBorder="1" applyAlignment="1">
      <alignment horizontal="center" vertical="center" wrapText="1"/>
    </xf>
    <xf numFmtId="0" fontId="28" fillId="3" borderId="40" xfId="2" applyFont="1" applyFill="1" applyBorder="1" applyAlignment="1">
      <alignment horizontal="center" vertical="center" wrapText="1"/>
    </xf>
    <xf numFmtId="0" fontId="28" fillId="3" borderId="63" xfId="2" applyFont="1" applyFill="1" applyBorder="1" applyAlignment="1">
      <alignment horizontal="center" vertical="center" wrapText="1"/>
    </xf>
    <xf numFmtId="0" fontId="21" fillId="3" borderId="64" xfId="2" applyFont="1" applyFill="1" applyBorder="1" applyAlignment="1">
      <alignment horizontal="center" vertical="center" wrapText="1"/>
    </xf>
    <xf numFmtId="0" fontId="13" fillId="3" borderId="65" xfId="2" applyFont="1" applyFill="1" applyBorder="1" applyAlignment="1">
      <alignment horizontal="left" vertical="center" wrapText="1"/>
    </xf>
    <xf numFmtId="0" fontId="13" fillId="3" borderId="68" xfId="2" applyFont="1" applyFill="1" applyBorder="1" applyAlignment="1">
      <alignment horizontal="center" vertical="center" wrapText="1"/>
    </xf>
    <xf numFmtId="0" fontId="36" fillId="0" borderId="0" xfId="0" applyFont="1" applyAlignment="1">
      <alignment horizontal="left" vertical="center"/>
    </xf>
    <xf numFmtId="0" fontId="13" fillId="3" borderId="70" xfId="2"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59"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13" fillId="3" borderId="72" xfId="2"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73"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2" fillId="3" borderId="66" xfId="2" applyFont="1" applyFill="1" applyBorder="1" applyAlignment="1">
      <alignment horizontal="center" vertical="center" wrapText="1"/>
    </xf>
    <xf numFmtId="0" fontId="13" fillId="3" borderId="32" xfId="2" applyFont="1" applyFill="1" applyBorder="1" applyAlignment="1">
      <alignment horizontal="left" vertical="center" wrapText="1"/>
    </xf>
    <xf numFmtId="0" fontId="13" fillId="3" borderId="74" xfId="2" applyFont="1" applyFill="1" applyBorder="1" applyAlignment="1">
      <alignment horizontal="center" vertical="center" wrapText="1"/>
    </xf>
    <xf numFmtId="0" fontId="13" fillId="3" borderId="75" xfId="2" applyFont="1" applyFill="1" applyBorder="1" applyAlignment="1">
      <alignment horizontal="center" vertical="center" wrapText="1"/>
    </xf>
    <xf numFmtId="0" fontId="13" fillId="3" borderId="62" xfId="2" applyFont="1" applyFill="1" applyBorder="1" applyAlignment="1">
      <alignment horizontal="center" vertical="center" wrapText="1"/>
    </xf>
    <xf numFmtId="0" fontId="28" fillId="3" borderId="76"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13" fillId="3" borderId="38" xfId="2" applyFont="1" applyFill="1" applyBorder="1" applyAlignment="1">
      <alignment horizontal="center" vertical="center" wrapText="1"/>
    </xf>
    <xf numFmtId="0" fontId="28" fillId="3" borderId="38" xfId="2" applyFont="1" applyFill="1" applyBorder="1" applyAlignment="1">
      <alignment horizontal="center" vertical="center" wrapText="1"/>
    </xf>
    <xf numFmtId="0" fontId="13" fillId="3" borderId="39" xfId="2" applyFont="1" applyFill="1" applyBorder="1" applyAlignment="1">
      <alignment horizontal="center" vertical="center" wrapText="1"/>
    </xf>
    <xf numFmtId="0" fontId="6" fillId="8" borderId="69" xfId="0" applyFont="1" applyFill="1" applyBorder="1" applyAlignment="1">
      <alignment horizontal="center" vertical="center"/>
    </xf>
    <xf numFmtId="0" fontId="22" fillId="8" borderId="14" xfId="0" applyFont="1" applyFill="1" applyBorder="1" applyAlignment="1">
      <alignment vertical="top" wrapText="1"/>
    </xf>
    <xf numFmtId="0" fontId="22" fillId="8" borderId="14" xfId="0" applyFont="1" applyFill="1" applyBorder="1" applyAlignment="1">
      <alignment vertical="top"/>
    </xf>
    <xf numFmtId="0" fontId="6" fillId="8" borderId="14" xfId="0" applyFont="1" applyFill="1" applyBorder="1"/>
    <xf numFmtId="0" fontId="23" fillId="8" borderId="14" xfId="0" applyFont="1" applyFill="1" applyBorder="1" applyAlignment="1">
      <alignment horizontal="left" vertical="top" wrapText="1"/>
    </xf>
    <xf numFmtId="0" fontId="23" fillId="8" borderId="30" xfId="0" applyFont="1" applyFill="1" applyBorder="1" applyAlignment="1">
      <alignment horizontal="left" vertical="top" wrapText="1"/>
    </xf>
    <xf numFmtId="0" fontId="6" fillId="8" borderId="18" xfId="0" applyFont="1" applyFill="1" applyBorder="1" applyAlignment="1">
      <alignment horizontal="center" vertical="center"/>
    </xf>
    <xf numFmtId="0" fontId="6" fillId="8" borderId="21" xfId="0" applyFont="1" applyFill="1" applyBorder="1"/>
    <xf numFmtId="0" fontId="23" fillId="8" borderId="69"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4" fillId="8" borderId="14" xfId="0" applyFont="1" applyFill="1" applyBorder="1" applyAlignment="1">
      <alignment vertical="top"/>
    </xf>
    <xf numFmtId="0" fontId="37" fillId="0" borderId="0" xfId="0" applyFont="1" applyAlignment="1">
      <alignment vertical="center" wrapText="1"/>
    </xf>
    <xf numFmtId="0" fontId="27" fillId="8" borderId="69" xfId="0" applyFont="1" applyFill="1" applyBorder="1" applyAlignment="1">
      <alignment horizontal="center" vertical="center"/>
    </xf>
    <xf numFmtId="0" fontId="25" fillId="8" borderId="14" xfId="0" applyFont="1" applyFill="1" applyBorder="1" applyAlignment="1">
      <alignment horizontal="left" vertical="center"/>
    </xf>
    <xf numFmtId="0" fontId="36" fillId="0" borderId="0" xfId="0" applyFont="1" applyAlignment="1">
      <alignment vertical="center"/>
    </xf>
    <xf numFmtId="0" fontId="25" fillId="8" borderId="21" xfId="0" applyFont="1" applyFill="1" applyBorder="1" applyAlignment="1">
      <alignment horizontal="left" vertical="center"/>
    </xf>
    <xf numFmtId="0" fontId="38" fillId="0" borderId="0" xfId="0" applyFont="1" applyAlignment="1">
      <alignment vertical="top"/>
    </xf>
    <xf numFmtId="0" fontId="25" fillId="8" borderId="30" xfId="0" applyFont="1" applyFill="1" applyBorder="1"/>
    <xf numFmtId="0" fontId="39" fillId="9" borderId="35" xfId="0" applyFont="1" applyFill="1" applyBorder="1" applyAlignment="1">
      <alignment vertical="center" wrapText="1"/>
    </xf>
    <xf numFmtId="0" fontId="39" fillId="9" borderId="35" xfId="0" applyFont="1" applyFill="1" applyBorder="1" applyAlignment="1">
      <alignment vertical="center"/>
    </xf>
    <xf numFmtId="0" fontId="39" fillId="9" borderId="36" xfId="0" applyFont="1" applyFill="1" applyBorder="1" applyAlignment="1">
      <alignment vertical="center"/>
    </xf>
    <xf numFmtId="0" fontId="39" fillId="2" borderId="0" xfId="0" applyFont="1" applyFill="1" applyAlignment="1">
      <alignment horizontal="center" vertical="center"/>
    </xf>
    <xf numFmtId="0" fontId="39" fillId="2" borderId="0" xfId="0" applyFont="1" applyFill="1" applyAlignment="1">
      <alignment vertical="top"/>
    </xf>
    <xf numFmtId="0" fontId="25" fillId="8" borderId="25" xfId="0" applyFont="1" applyFill="1" applyBorder="1"/>
    <xf numFmtId="0" fontId="35" fillId="0" borderId="0" xfId="0" applyFont="1" applyAlignment="1">
      <alignment vertical="center"/>
    </xf>
    <xf numFmtId="0" fontId="39" fillId="0" borderId="0" xfId="0" applyFont="1"/>
    <xf numFmtId="0" fontId="39" fillId="2" borderId="0" xfId="0" applyFont="1" applyFill="1"/>
    <xf numFmtId="0" fontId="39" fillId="0" borderId="0" xfId="0" applyFont="1" applyAlignment="1">
      <alignment vertical="top"/>
    </xf>
    <xf numFmtId="0" fontId="40" fillId="2" borderId="0" xfId="0" applyFont="1" applyFill="1" applyAlignment="1">
      <alignment horizontal="left" vertical="top" wrapText="1"/>
    </xf>
    <xf numFmtId="0" fontId="41" fillId="2" borderId="0" xfId="0" applyFont="1" applyFill="1"/>
    <xf numFmtId="0" fontId="39" fillId="0" borderId="0" xfId="0" applyFont="1" applyAlignment="1">
      <alignment horizontal="center" vertical="top"/>
    </xf>
    <xf numFmtId="0" fontId="8" fillId="2" borderId="18" xfId="0" applyFont="1" applyFill="1" applyBorder="1" applyAlignment="1">
      <alignment horizontal="center" vertical="center" wrapText="1"/>
    </xf>
    <xf numFmtId="0" fontId="48" fillId="12" borderId="28" xfId="9" applyFont="1" applyFill="1" applyBorder="1" applyAlignment="1">
      <alignment horizontal="center" vertical="center" wrapText="1"/>
    </xf>
    <xf numFmtId="0" fontId="48" fillId="12" borderId="11" xfId="9" applyFont="1" applyFill="1" applyBorder="1" applyAlignment="1">
      <alignment vertical="center" wrapText="1"/>
    </xf>
    <xf numFmtId="0" fontId="48" fillId="12" borderId="11" xfId="9" applyFont="1" applyFill="1" applyBorder="1" applyAlignment="1">
      <alignment horizontal="center" vertical="center" wrapText="1"/>
    </xf>
    <xf numFmtId="0" fontId="48" fillId="12" borderId="26" xfId="9" applyFont="1" applyFill="1" applyBorder="1" applyAlignment="1">
      <alignment horizontal="center" vertical="center" wrapText="1"/>
    </xf>
    <xf numFmtId="0" fontId="48" fillId="12" borderId="5" xfId="9" applyFont="1" applyFill="1" applyBorder="1" applyAlignment="1">
      <alignment horizontal="center" vertical="center" wrapText="1"/>
    </xf>
    <xf numFmtId="0" fontId="48" fillId="12" borderId="77" xfId="9" applyFont="1" applyFill="1" applyBorder="1" applyAlignment="1">
      <alignment horizontal="center" vertical="center" wrapText="1"/>
    </xf>
    <xf numFmtId="0" fontId="48" fillId="12" borderId="27" xfId="9" applyFont="1" applyFill="1" applyBorder="1" applyAlignment="1">
      <alignment horizontal="center" vertical="center" wrapText="1"/>
    </xf>
    <xf numFmtId="0" fontId="45" fillId="0" borderId="0" xfId="0" applyFont="1" applyAlignment="1">
      <alignment horizontal="center" vertical="center"/>
    </xf>
    <xf numFmtId="0" fontId="2" fillId="0" borderId="0" xfId="0" applyFont="1" applyAlignment="1">
      <alignment vertical="top"/>
    </xf>
    <xf numFmtId="0" fontId="46" fillId="0" borderId="0" xfId="0" applyFont="1" applyAlignment="1">
      <alignment vertical="top"/>
    </xf>
    <xf numFmtId="0" fontId="19" fillId="0" borderId="0" xfId="0" applyFont="1" applyAlignment="1">
      <alignment horizontal="left" vertical="top"/>
    </xf>
    <xf numFmtId="0" fontId="47" fillId="0" borderId="0" xfId="0" applyFont="1" applyAlignment="1">
      <alignment horizontal="center" vertical="center"/>
    </xf>
    <xf numFmtId="0" fontId="47" fillId="0" borderId="0" xfId="0" applyFont="1" applyAlignment="1">
      <alignment vertical="top"/>
    </xf>
    <xf numFmtId="0" fontId="2" fillId="0" borderId="0" xfId="0" applyFont="1"/>
    <xf numFmtId="0" fontId="2" fillId="0" borderId="0" xfId="0" applyFont="1" applyAlignment="1">
      <alignment horizontal="center" vertical="center"/>
    </xf>
    <xf numFmtId="0" fontId="19" fillId="10" borderId="5" xfId="0" applyFont="1" applyFill="1" applyBorder="1" applyAlignment="1">
      <alignment horizontal="left" vertical="center" wrapText="1"/>
    </xf>
    <xf numFmtId="0" fontId="19" fillId="11" borderId="5" xfId="0" applyFont="1" applyFill="1" applyBorder="1" applyAlignment="1">
      <alignment horizontal="center" vertical="center" wrapText="1"/>
    </xf>
    <xf numFmtId="0" fontId="2" fillId="0" borderId="0" xfId="0" applyFont="1" applyAlignment="1">
      <alignment horizontal="center"/>
    </xf>
    <xf numFmtId="0" fontId="37" fillId="0" borderId="0" xfId="0" applyFont="1" applyAlignment="1">
      <alignment horizontal="left" vertical="center" wrapText="1"/>
    </xf>
    <xf numFmtId="0" fontId="23" fillId="8" borderId="21" xfId="0" applyFont="1" applyFill="1" applyBorder="1" applyAlignment="1">
      <alignment horizontal="left" vertical="top" wrapText="1"/>
    </xf>
    <xf numFmtId="0" fontId="23" fillId="8" borderId="25" xfId="0" applyFont="1" applyFill="1" applyBorder="1" applyAlignment="1">
      <alignment horizontal="left" vertical="top" wrapText="1"/>
    </xf>
    <xf numFmtId="0" fontId="8" fillId="2" borderId="67" xfId="0" applyFont="1" applyFill="1" applyBorder="1" applyAlignment="1">
      <alignment horizontal="center" vertical="center" wrapText="1"/>
    </xf>
    <xf numFmtId="0" fontId="13" fillId="3" borderId="71" xfId="2" applyFont="1" applyFill="1" applyBorder="1" applyAlignment="1">
      <alignment horizontal="center" vertical="center" wrapText="1"/>
    </xf>
    <xf numFmtId="0" fontId="17" fillId="4" borderId="0" xfId="0" applyFont="1" applyFill="1" applyAlignment="1">
      <alignment horizontal="center" vertical="center" wrapText="1"/>
    </xf>
    <xf numFmtId="0" fontId="23" fillId="8" borderId="21" xfId="0" applyFont="1" applyFill="1" applyBorder="1" applyAlignment="1">
      <alignment vertical="top" wrapText="1"/>
    </xf>
    <xf numFmtId="0" fontId="23" fillId="8" borderId="25" xfId="0" applyFont="1" applyFill="1" applyBorder="1" applyAlignment="1">
      <alignment vertical="top" wrapText="1"/>
    </xf>
    <xf numFmtId="0" fontId="8" fillId="2" borderId="0" xfId="0" applyFont="1" applyFill="1" applyAlignment="1">
      <alignment horizontal="center" vertical="center" wrapText="1"/>
    </xf>
    <xf numFmtId="0" fontId="39" fillId="9" borderId="0" xfId="0" applyFont="1" applyFill="1" applyAlignment="1">
      <alignment vertical="center"/>
    </xf>
    <xf numFmtId="0" fontId="17" fillId="4" borderId="5" xfId="0" applyFont="1" applyFill="1" applyBorder="1" applyAlignment="1">
      <alignment horizontal="center" vertical="center" wrapText="1"/>
    </xf>
    <xf numFmtId="0" fontId="1" fillId="0" borderId="0" xfId="0" applyFont="1" applyAlignment="1">
      <alignment horizontal="center" vertical="center"/>
    </xf>
    <xf numFmtId="0" fontId="8" fillId="2" borderId="78" xfId="0" applyFont="1" applyFill="1" applyBorder="1" applyAlignment="1">
      <alignment horizontal="left" vertical="center" wrapText="1"/>
    </xf>
    <xf numFmtId="0" fontId="8" fillId="2" borderId="7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2" fillId="0" borderId="0" xfId="0" applyFont="1" applyAlignment="1">
      <alignment horizontal="center" vertical="top"/>
    </xf>
    <xf numFmtId="0" fontId="12" fillId="3" borderId="80" xfId="2" applyFont="1" applyFill="1" applyBorder="1" applyAlignment="1">
      <alignment horizontal="center" vertical="center" wrapText="1"/>
    </xf>
    <xf numFmtId="0" fontId="12" fillId="3" borderId="81" xfId="2" applyFont="1" applyFill="1" applyBorder="1" applyAlignment="1">
      <alignment horizontal="center" vertical="center" wrapText="1"/>
    </xf>
    <xf numFmtId="0" fontId="8" fillId="0" borderId="0" xfId="0" applyFont="1" applyAlignment="1">
      <alignment horizontal="center" vertical="center"/>
    </xf>
    <xf numFmtId="0" fontId="17" fillId="0" borderId="0" xfId="0" applyFont="1" applyAlignment="1">
      <alignment horizontal="center" vertical="center" wrapText="1"/>
    </xf>
    <xf numFmtId="0" fontId="39" fillId="0" borderId="0" xfId="0" applyFont="1" applyAlignment="1">
      <alignment horizontal="center" vertical="center"/>
    </xf>
    <xf numFmtId="0" fontId="43" fillId="3" borderId="69" xfId="2" applyFont="1" applyFill="1" applyBorder="1" applyAlignment="1">
      <alignment horizontal="center" vertical="center" wrapText="1"/>
    </xf>
    <xf numFmtId="0" fontId="43" fillId="3" borderId="79" xfId="2" applyFont="1" applyFill="1" applyBorder="1" applyAlignment="1">
      <alignment horizontal="center" vertical="center" wrapText="1"/>
    </xf>
    <xf numFmtId="0" fontId="43" fillId="3" borderId="82" xfId="2" applyFont="1" applyFill="1" applyBorder="1" applyAlignment="1">
      <alignment horizontal="center" vertical="center" wrapText="1"/>
    </xf>
    <xf numFmtId="0" fontId="43" fillId="3" borderId="66" xfId="2" applyFont="1" applyFill="1" applyBorder="1" applyAlignment="1">
      <alignment horizontal="center" vertical="center" wrapText="1"/>
    </xf>
    <xf numFmtId="0" fontId="13" fillId="3" borderId="31" xfId="2" applyFont="1" applyFill="1" applyBorder="1" applyAlignment="1">
      <alignment horizontal="center" vertical="center" wrapText="1"/>
    </xf>
    <xf numFmtId="0" fontId="13" fillId="3" borderId="47" xfId="2" applyFont="1" applyFill="1" applyBorder="1" applyAlignment="1">
      <alignment horizontal="center" vertical="center" wrapText="1"/>
    </xf>
    <xf numFmtId="0" fontId="13" fillId="3" borderId="43" xfId="2"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0" borderId="1" xfId="0" applyFont="1" applyBorder="1" applyAlignment="1">
      <alignment horizontal="left" vertical="center" wrapText="1"/>
    </xf>
    <xf numFmtId="0" fontId="8" fillId="4" borderId="73" xfId="0" applyFont="1" applyFill="1" applyBorder="1" applyAlignment="1">
      <alignment horizontal="center" vertical="center" wrapText="1"/>
    </xf>
    <xf numFmtId="0" fontId="8" fillId="2" borderId="28" xfId="0" applyFont="1" applyFill="1" applyBorder="1" applyAlignment="1">
      <alignment horizontal="left" vertical="center" wrapText="1"/>
    </xf>
    <xf numFmtId="0" fontId="13" fillId="3" borderId="19" xfId="2" applyFont="1" applyFill="1" applyBorder="1" applyAlignment="1">
      <alignment horizontal="center" vertical="center" wrapText="1"/>
    </xf>
    <xf numFmtId="0" fontId="13" fillId="3" borderId="81" xfId="2" applyFont="1" applyFill="1" applyBorder="1" applyAlignment="1">
      <alignment horizontal="center" vertical="center" wrapText="1"/>
    </xf>
    <xf numFmtId="0" fontId="17" fillId="13" borderId="60"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54" xfId="0" applyFont="1" applyFill="1" applyBorder="1" applyAlignment="1">
      <alignment horizontal="center" vertical="center" wrapText="1"/>
    </xf>
    <xf numFmtId="0" fontId="17" fillId="13" borderId="59" xfId="0" applyFont="1" applyFill="1" applyBorder="1" applyAlignment="1">
      <alignment horizontal="center" vertical="center" wrapText="1"/>
    </xf>
    <xf numFmtId="0" fontId="15" fillId="0" borderId="0" xfId="0" applyFont="1" applyAlignment="1">
      <alignment horizontal="left" vertical="top" wrapText="1"/>
    </xf>
    <xf numFmtId="0" fontId="5" fillId="0" borderId="0" xfId="0" applyFont="1" applyAlignment="1">
      <alignment vertical="top"/>
    </xf>
    <xf numFmtId="0" fontId="8" fillId="0" borderId="0" xfId="0" applyFont="1" applyAlignment="1">
      <alignment horizontal="left" vertical="center"/>
    </xf>
    <xf numFmtId="0" fontId="17" fillId="13" borderId="5" xfId="0" applyFont="1" applyFill="1" applyBorder="1" applyAlignment="1">
      <alignment horizontal="center" vertical="center" wrapText="1"/>
    </xf>
    <xf numFmtId="0" fontId="18" fillId="7" borderId="5" xfId="0" applyFont="1" applyFill="1" applyBorder="1" applyAlignment="1">
      <alignment horizontal="center" vertical="center"/>
    </xf>
    <xf numFmtId="0" fontId="17" fillId="7" borderId="6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7" borderId="57"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59" xfId="0" applyFont="1" applyFill="1" applyBorder="1" applyAlignment="1">
      <alignment horizontal="center" vertical="center" wrapText="1"/>
    </xf>
    <xf numFmtId="0" fontId="17" fillId="7" borderId="35"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36"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6" xfId="0" applyFont="1" applyFill="1" applyBorder="1" applyAlignment="1">
      <alignment horizontal="center" vertical="center" wrapText="1"/>
    </xf>
    <xf numFmtId="0" fontId="14" fillId="0" borderId="0" xfId="0" applyFont="1" applyAlignment="1">
      <alignment horizontal="center" vertical="top"/>
    </xf>
    <xf numFmtId="0" fontId="8" fillId="7" borderId="73" xfId="0" applyFont="1" applyFill="1" applyBorder="1" applyAlignment="1">
      <alignment horizontal="left" vertical="center" wrapText="1"/>
    </xf>
    <xf numFmtId="0" fontId="8" fillId="7" borderId="33" xfId="0" applyFont="1" applyFill="1" applyBorder="1" applyAlignment="1">
      <alignment horizontal="left" vertical="center" wrapText="1"/>
    </xf>
    <xf numFmtId="0" fontId="8" fillId="7" borderId="3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17" fillId="7" borderId="15" xfId="0" applyFont="1" applyFill="1" applyBorder="1" applyAlignment="1">
      <alignment horizontal="center" vertical="center" wrapText="1"/>
    </xf>
    <xf numFmtId="0" fontId="13" fillId="3" borderId="66" xfId="2"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73" xfId="0" applyFont="1" applyFill="1" applyBorder="1" applyAlignment="1">
      <alignment horizontal="center" vertical="center" wrapText="1"/>
    </xf>
    <xf numFmtId="0" fontId="8" fillId="0" borderId="73" xfId="0" applyFont="1" applyBorder="1" applyAlignment="1">
      <alignment horizontal="left" vertical="center" wrapText="1"/>
    </xf>
    <xf numFmtId="0" fontId="8" fillId="2" borderId="73" xfId="0" applyFont="1" applyFill="1" applyBorder="1" applyAlignment="1">
      <alignment horizontal="center" vertical="center" wrapText="1"/>
    </xf>
    <xf numFmtId="0" fontId="13" fillId="3" borderId="86" xfId="2" applyFont="1" applyFill="1" applyBorder="1" applyAlignment="1">
      <alignment horizontal="center" vertical="center" wrapText="1"/>
    </xf>
    <xf numFmtId="0" fontId="13" fillId="3" borderId="87" xfId="2" applyFont="1" applyFill="1" applyBorder="1" applyAlignment="1">
      <alignment horizontal="center" vertical="center" wrapText="1"/>
    </xf>
    <xf numFmtId="0" fontId="13" fillId="3" borderId="88" xfId="2" applyFont="1" applyFill="1" applyBorder="1" applyAlignment="1">
      <alignment horizontal="center" vertical="center" wrapText="1"/>
    </xf>
    <xf numFmtId="0" fontId="6" fillId="5" borderId="14" xfId="0" applyFont="1" applyFill="1" applyBorder="1"/>
    <xf numFmtId="0" fontId="25" fillId="5" borderId="30" xfId="0" applyFont="1" applyFill="1" applyBorder="1"/>
    <xf numFmtId="0" fontId="23" fillId="5" borderId="21" xfId="0" applyFont="1" applyFill="1" applyBorder="1" applyAlignment="1">
      <alignment vertical="top" wrapText="1"/>
    </xf>
    <xf numFmtId="0" fontId="23" fillId="5" borderId="25" xfId="0" applyFont="1" applyFill="1" applyBorder="1" applyAlignment="1">
      <alignment vertical="top" wrapText="1"/>
    </xf>
    <xf numFmtId="0" fontId="2" fillId="5" borderId="14" xfId="0" applyFont="1" applyFill="1" applyBorder="1"/>
    <xf numFmtId="0" fontId="2" fillId="5" borderId="21" xfId="0" applyFont="1" applyFill="1" applyBorder="1"/>
    <xf numFmtId="0" fontId="4" fillId="6" borderId="89" xfId="0" applyFont="1" applyFill="1" applyBorder="1" applyAlignment="1">
      <alignment horizontal="left" vertical="top" wrapText="1"/>
    </xf>
    <xf numFmtId="0" fontId="4" fillId="6" borderId="82" xfId="0" applyFont="1" applyFill="1" applyBorder="1"/>
    <xf numFmtId="0" fontId="0" fillId="0" borderId="89" xfId="0" applyBorder="1" applyAlignment="1">
      <alignment horizontal="left" vertical="center" wrapText="1"/>
    </xf>
    <xf numFmtId="0" fontId="0" fillId="5" borderId="34" xfId="0" applyFill="1" applyBorder="1" applyAlignment="1">
      <alignment vertical="center" textRotation="90" wrapText="1"/>
    </xf>
    <xf numFmtId="0" fontId="21" fillId="3" borderId="63" xfId="2" applyFont="1" applyFill="1" applyBorder="1" applyAlignment="1">
      <alignment horizontal="center" vertical="center" wrapText="1"/>
    </xf>
    <xf numFmtId="0" fontId="48" fillId="12" borderId="12" xfId="9" applyFont="1" applyFill="1" applyBorder="1" applyAlignment="1">
      <alignment horizontal="center" vertical="center" wrapText="1"/>
    </xf>
    <xf numFmtId="0" fontId="48" fillId="12" borderId="53" xfId="9" applyFont="1" applyFill="1" applyBorder="1" applyAlignment="1">
      <alignment horizontal="center" vertical="center" wrapText="1"/>
    </xf>
    <xf numFmtId="0" fontId="0" fillId="0" borderId="18" xfId="0" applyBorder="1"/>
    <xf numFmtId="0" fontId="0" fillId="0" borderId="16" xfId="0" applyBorder="1" applyAlignment="1">
      <alignment horizontal="left" vertical="center" wrapText="1"/>
    </xf>
    <xf numFmtId="0" fontId="0" fillId="0" borderId="9" xfId="0" applyBorder="1" applyAlignment="1">
      <alignment horizontal="left" vertical="center" wrapText="1"/>
    </xf>
    <xf numFmtId="0" fontId="17" fillId="7" borderId="84"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5" xfId="0" applyFont="1" applyFill="1" applyBorder="1" applyAlignment="1">
      <alignment horizontal="center" vertical="center"/>
    </xf>
    <xf numFmtId="0" fontId="17" fillId="4" borderId="11" xfId="0" applyFont="1" applyFill="1" applyBorder="1" applyAlignment="1">
      <alignment horizontal="center" vertical="center"/>
    </xf>
    <xf numFmtId="0" fontId="17" fillId="7" borderId="52" xfId="0" applyFont="1" applyFill="1" applyBorder="1" applyAlignment="1">
      <alignment horizontal="center" vertical="center"/>
    </xf>
    <xf numFmtId="0" fontId="17" fillId="4" borderId="5" xfId="0" applyFont="1" applyFill="1" applyBorder="1" applyAlignment="1">
      <alignment horizontal="center" vertical="center"/>
    </xf>
    <xf numFmtId="0" fontId="17" fillId="7" borderId="5" xfId="4" applyNumberFormat="1" applyFont="1" applyFill="1" applyBorder="1" applyAlignment="1">
      <alignment horizontal="center" vertical="center"/>
    </xf>
    <xf numFmtId="0" fontId="17" fillId="7" borderId="3" xfId="0" applyFont="1" applyFill="1" applyBorder="1" applyAlignment="1">
      <alignment horizontal="center" vertical="center"/>
    </xf>
    <xf numFmtId="0" fontId="17" fillId="7" borderId="20" xfId="0" applyFont="1" applyFill="1" applyBorder="1" applyAlignment="1">
      <alignment horizontal="center" vertical="center"/>
    </xf>
    <xf numFmtId="0" fontId="17" fillId="7" borderId="15"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wrapText="1"/>
    </xf>
    <xf numFmtId="0" fontId="12" fillId="3" borderId="69" xfId="2" applyFont="1" applyFill="1" applyBorder="1" applyAlignment="1">
      <alignment horizontal="center" vertical="center" wrapText="1"/>
    </xf>
    <xf numFmtId="0" fontId="13" fillId="3" borderId="37" xfId="2" applyFont="1" applyFill="1" applyBorder="1" applyAlignment="1">
      <alignment horizontal="center" vertical="center" wrapText="1"/>
    </xf>
    <xf numFmtId="0" fontId="8" fillId="4" borderId="33" xfId="0" applyFont="1" applyFill="1" applyBorder="1" applyAlignment="1">
      <alignment horizontal="left" vertical="center" wrapText="1"/>
    </xf>
    <xf numFmtId="0" fontId="0" fillId="5" borderId="67" xfId="0" applyFill="1" applyBorder="1" applyAlignment="1">
      <alignment vertical="center" textRotation="90" wrapText="1"/>
    </xf>
    <xf numFmtId="0" fontId="13" fillId="3" borderId="90" xfId="2" applyFont="1" applyFill="1" applyBorder="1" applyAlignment="1">
      <alignment horizontal="center" vertical="center" wrapText="1"/>
    </xf>
    <xf numFmtId="0" fontId="30" fillId="6" borderId="69" xfId="0" applyFont="1" applyFill="1" applyBorder="1"/>
    <xf numFmtId="0" fontId="0" fillId="0" borderId="25" xfId="0" applyBorder="1" applyAlignment="1">
      <alignment wrapText="1"/>
    </xf>
    <xf numFmtId="0" fontId="50" fillId="10" borderId="5" xfId="0" applyFont="1" applyFill="1" applyBorder="1" applyAlignment="1">
      <alignment horizontal="left" vertical="center" wrapText="1"/>
    </xf>
    <xf numFmtId="0" fontId="51" fillId="0" borderId="0" xfId="0" applyFont="1" applyAlignment="1">
      <alignment vertical="top"/>
    </xf>
    <xf numFmtId="0" fontId="0" fillId="0" borderId="5" xfId="0" applyBorder="1" applyAlignment="1">
      <alignment horizontal="center" vertical="center"/>
    </xf>
    <xf numFmtId="0" fontId="0" fillId="0" borderId="5" xfId="0" applyBorder="1" applyAlignment="1">
      <alignment vertical="center" wrapText="1"/>
    </xf>
    <xf numFmtId="0" fontId="6" fillId="0" borderId="5" xfId="0" applyFont="1" applyBorder="1" applyAlignment="1">
      <alignment vertical="center" wrapText="1"/>
    </xf>
    <xf numFmtId="17" fontId="0" fillId="0" borderId="5" xfId="0" quotePrefix="1" applyNumberFormat="1" applyBorder="1" applyAlignment="1">
      <alignment horizontal="center" vertic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0" fillId="0" borderId="35" xfId="0" applyBorder="1" applyAlignment="1">
      <alignment horizontal="left" vertical="center" wrapText="1"/>
    </xf>
    <xf numFmtId="0" fontId="8" fillId="0" borderId="35" xfId="0" applyFont="1" applyBorder="1" applyAlignment="1">
      <alignment horizontal="center" vertical="center" wrapText="1"/>
    </xf>
    <xf numFmtId="0" fontId="0" fillId="0" borderId="73" xfId="0" applyBorder="1" applyAlignment="1">
      <alignment horizontal="left" vertical="center" wrapText="1"/>
    </xf>
    <xf numFmtId="0" fontId="6" fillId="0" borderId="35" xfId="0" applyFont="1" applyBorder="1" applyAlignment="1">
      <alignment horizontal="left" vertical="center" wrapText="1"/>
    </xf>
    <xf numFmtId="0" fontId="0" fillId="0" borderId="36" xfId="0" applyBorder="1" applyAlignment="1">
      <alignment horizontal="left" vertical="center" wrapText="1"/>
    </xf>
    <xf numFmtId="0" fontId="52" fillId="0" borderId="5" xfId="0" applyFont="1" applyBorder="1"/>
    <xf numFmtId="0" fontId="52" fillId="0" borderId="5" xfId="0" applyFont="1" applyBorder="1" applyAlignment="1">
      <alignment vertical="top"/>
    </xf>
    <xf numFmtId="0" fontId="8" fillId="0" borderId="85" xfId="0" applyFont="1" applyBorder="1" applyAlignment="1">
      <alignment horizontal="left" vertical="center" wrapText="1"/>
    </xf>
    <xf numFmtId="0" fontId="8" fillId="0" borderId="83" xfId="0" applyFont="1" applyBorder="1" applyAlignment="1">
      <alignment horizontal="left" vertical="center" wrapText="1"/>
    </xf>
    <xf numFmtId="0" fontId="39" fillId="0" borderId="0" xfId="0" applyFont="1" applyAlignment="1">
      <alignment wrapText="1"/>
    </xf>
    <xf numFmtId="0" fontId="40" fillId="0" borderId="0" xfId="0" applyFont="1" applyAlignment="1">
      <alignment horizontal="left" vertical="top" wrapText="1"/>
    </xf>
    <xf numFmtId="0" fontId="6" fillId="8" borderId="31" xfId="0" applyFont="1" applyFill="1" applyBorder="1" applyAlignment="1">
      <alignment horizontal="center" vertical="center"/>
    </xf>
    <xf numFmtId="0" fontId="22" fillId="8" borderId="0" xfId="0" applyFont="1" applyFill="1" applyAlignment="1">
      <alignment vertical="top"/>
    </xf>
    <xf numFmtId="0" fontId="6" fillId="8" borderId="0" xfId="0" applyFont="1" applyFill="1"/>
    <xf numFmtId="0" fontId="23" fillId="8" borderId="0" xfId="0" applyFont="1" applyFill="1" applyAlignment="1">
      <alignment horizontal="left" vertical="top" wrapText="1"/>
    </xf>
    <xf numFmtId="0" fontId="23" fillId="8" borderId="29" xfId="0" applyFont="1" applyFill="1" applyBorder="1" applyAlignment="1">
      <alignment horizontal="left" vertical="top" wrapText="1"/>
    </xf>
    <xf numFmtId="0" fontId="53" fillId="6" borderId="44" xfId="0" applyFont="1" applyFill="1" applyBorder="1"/>
    <xf numFmtId="0" fontId="54" fillId="0" borderId="0" xfId="0" applyFont="1"/>
    <xf numFmtId="0" fontId="0" fillId="14" borderId="5" xfId="0" applyFill="1" applyBorder="1"/>
    <xf numFmtId="0" fontId="0" fillId="14" borderId="5" xfId="0" applyFill="1" applyBorder="1" applyAlignment="1">
      <alignment wrapText="1"/>
    </xf>
    <xf numFmtId="0" fontId="39" fillId="9" borderId="73" xfId="0" applyFont="1" applyFill="1" applyBorder="1" applyAlignment="1">
      <alignment vertical="center"/>
    </xf>
    <xf numFmtId="0" fontId="30" fillId="6" borderId="47" xfId="0" applyFont="1" applyFill="1" applyBorder="1"/>
    <xf numFmtId="0" fontId="0" fillId="6" borderId="0" xfId="0" applyFill="1"/>
    <xf numFmtId="0" fontId="0" fillId="6" borderId="48" xfId="0" applyFill="1" applyBorder="1"/>
    <xf numFmtId="0" fontId="56" fillId="0" borderId="0" xfId="0" applyFont="1"/>
    <xf numFmtId="0" fontId="0" fillId="14" borderId="5" xfId="0" quotePrefix="1" applyFill="1" applyBorder="1" applyAlignment="1">
      <alignment vertical="center" wrapText="1"/>
    </xf>
    <xf numFmtId="0" fontId="1" fillId="0" borderId="0" xfId="0" applyFont="1" applyAlignment="1">
      <alignment vertical="top"/>
    </xf>
    <xf numFmtId="0" fontId="17" fillId="4" borderId="52" xfId="0" applyFont="1" applyFill="1" applyBorder="1" applyAlignment="1">
      <alignment horizontal="center" vertical="center"/>
    </xf>
    <xf numFmtId="0" fontId="24" fillId="8" borderId="0" xfId="0" applyFont="1" applyFill="1" applyAlignment="1">
      <alignment vertical="top"/>
    </xf>
    <xf numFmtId="0" fontId="24" fillId="8" borderId="21" xfId="0" applyFont="1" applyFill="1" applyBorder="1" applyAlignment="1">
      <alignment vertical="top"/>
    </xf>
    <xf numFmtId="0" fontId="17" fillId="7" borderId="13"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22" fillId="5" borderId="69" xfId="0" applyFont="1" applyFill="1" applyBorder="1" applyAlignment="1">
      <alignment vertical="top"/>
    </xf>
    <xf numFmtId="0" fontId="23" fillId="5" borderId="18" xfId="0" applyFont="1" applyFill="1" applyBorder="1" applyAlignment="1">
      <alignment vertical="top"/>
    </xf>
    <xf numFmtId="2" fontId="17" fillId="4" borderId="5" xfId="0" applyNumberFormat="1" applyFont="1" applyFill="1" applyBorder="1" applyAlignment="1">
      <alignment horizontal="center" vertical="center"/>
    </xf>
    <xf numFmtId="2" fontId="17" fillId="4" borderId="9" xfId="0" applyNumberFormat="1" applyFont="1" applyFill="1" applyBorder="1" applyAlignment="1">
      <alignment horizontal="center" vertical="center" wrapText="1"/>
    </xf>
    <xf numFmtId="0" fontId="17" fillId="7" borderId="2" xfId="0" quotePrefix="1" applyFont="1" applyFill="1" applyBorder="1" applyAlignment="1">
      <alignment horizontal="center" vertical="center"/>
    </xf>
    <xf numFmtId="0" fontId="17" fillId="7" borderId="5" xfId="0" quotePrefix="1" applyFont="1" applyFill="1" applyBorder="1" applyAlignment="1">
      <alignment horizontal="center" vertical="center"/>
    </xf>
    <xf numFmtId="2" fontId="17" fillId="7" borderId="17" xfId="0" applyNumberFormat="1" applyFont="1" applyFill="1" applyBorder="1" applyAlignment="1">
      <alignment horizontal="center" vertical="center" wrapText="1"/>
    </xf>
    <xf numFmtId="2" fontId="17" fillId="7" borderId="12" xfId="0" applyNumberFormat="1" applyFont="1" applyFill="1" applyBorder="1" applyAlignment="1">
      <alignment horizontal="center" vertical="center" wrapText="1"/>
    </xf>
    <xf numFmtId="2" fontId="17" fillId="7" borderId="7" xfId="0" applyNumberFormat="1" applyFont="1" applyFill="1" applyBorder="1" applyAlignment="1">
      <alignment horizontal="center" vertical="center" wrapText="1"/>
    </xf>
    <xf numFmtId="2" fontId="17" fillId="7" borderId="6" xfId="0" applyNumberFormat="1" applyFont="1" applyFill="1" applyBorder="1" applyAlignment="1">
      <alignment horizontal="center" vertical="center" wrapText="1"/>
    </xf>
    <xf numFmtId="2" fontId="17" fillId="7" borderId="5" xfId="0" applyNumberFormat="1" applyFont="1" applyFill="1" applyBorder="1" applyAlignment="1">
      <alignment horizontal="center" vertical="center" wrapText="1"/>
    </xf>
    <xf numFmtId="2" fontId="17" fillId="4" borderId="39" xfId="0" applyNumberFormat="1" applyFont="1" applyFill="1" applyBorder="1" applyAlignment="1">
      <alignment horizontal="center" vertical="center" wrapText="1"/>
    </xf>
    <xf numFmtId="2" fontId="17" fillId="4" borderId="22" xfId="0" applyNumberFormat="1" applyFont="1" applyFill="1" applyBorder="1" applyAlignment="1">
      <alignment horizontal="center" vertical="center" wrapText="1"/>
    </xf>
    <xf numFmtId="2" fontId="17" fillId="4" borderId="36" xfId="0" applyNumberFormat="1" applyFont="1" applyFill="1" applyBorder="1" applyAlignment="1">
      <alignment horizontal="center" vertical="center" wrapText="1"/>
    </xf>
    <xf numFmtId="2" fontId="17" fillId="7" borderId="35" xfId="0" applyNumberFormat="1" applyFont="1" applyFill="1" applyBorder="1" applyAlignment="1">
      <alignment horizontal="center" vertical="center" wrapText="1"/>
    </xf>
    <xf numFmtId="2" fontId="17" fillId="4" borderId="67" xfId="0" applyNumberFormat="1" applyFont="1" applyFill="1" applyBorder="1" applyAlignment="1">
      <alignment horizontal="center" vertical="center" wrapText="1"/>
    </xf>
    <xf numFmtId="2" fontId="17" fillId="4" borderId="59" xfId="0" applyNumberFormat="1" applyFont="1" applyFill="1" applyBorder="1" applyAlignment="1">
      <alignment horizontal="center" vertical="center" wrapText="1"/>
    </xf>
    <xf numFmtId="2" fontId="17" fillId="7" borderId="60" xfId="0" applyNumberFormat="1" applyFont="1" applyFill="1" applyBorder="1" applyAlignment="1">
      <alignment horizontal="center" vertical="center" wrapText="1"/>
    </xf>
    <xf numFmtId="2" fontId="17" fillId="7" borderId="11" xfId="0" applyNumberFormat="1" applyFont="1" applyFill="1" applyBorder="1" applyAlignment="1">
      <alignment horizontal="center" vertical="center" wrapText="1"/>
    </xf>
    <xf numFmtId="2" fontId="17" fillId="7" borderId="54" xfId="0" applyNumberFormat="1" applyFont="1" applyFill="1" applyBorder="1" applyAlignment="1">
      <alignment horizontal="center" vertical="center" wrapText="1"/>
    </xf>
    <xf numFmtId="2" fontId="17" fillId="4" borderId="73" xfId="0" applyNumberFormat="1" applyFont="1" applyFill="1" applyBorder="1" applyAlignment="1">
      <alignment horizontal="center" vertical="center" wrapText="1"/>
    </xf>
    <xf numFmtId="2" fontId="17" fillId="4" borderId="35" xfId="0" applyNumberFormat="1" applyFont="1" applyFill="1" applyBorder="1" applyAlignment="1">
      <alignment horizontal="center" vertical="center" wrapText="1"/>
    </xf>
    <xf numFmtId="2" fontId="17" fillId="7" borderId="59" xfId="0" applyNumberFormat="1" applyFont="1" applyFill="1" applyBorder="1" applyAlignment="1">
      <alignment horizontal="center" vertical="center" wrapText="1"/>
    </xf>
    <xf numFmtId="1" fontId="17" fillId="7" borderId="57" xfId="0" applyNumberFormat="1" applyFont="1" applyFill="1" applyBorder="1" applyAlignment="1">
      <alignment horizontal="center" vertical="center" wrapText="1"/>
    </xf>
    <xf numFmtId="1" fontId="17" fillId="7" borderId="80" xfId="0" applyNumberFormat="1" applyFont="1" applyFill="1" applyBorder="1" applyAlignment="1">
      <alignment horizontal="center" vertical="center" wrapText="1"/>
    </xf>
    <xf numFmtId="1" fontId="17" fillId="7" borderId="54" xfId="0" applyNumberFormat="1" applyFont="1" applyFill="1" applyBorder="1" applyAlignment="1">
      <alignment horizontal="center" vertical="center" wrapText="1"/>
    </xf>
    <xf numFmtId="1" fontId="17" fillId="4" borderId="35" xfId="0" applyNumberFormat="1" applyFont="1" applyFill="1" applyBorder="1" applyAlignment="1">
      <alignment horizontal="center" vertical="center" wrapText="1"/>
    </xf>
    <xf numFmtId="2" fontId="17" fillId="13" borderId="60" xfId="0" applyNumberFormat="1" applyFont="1" applyFill="1" applyBorder="1" applyAlignment="1">
      <alignment horizontal="center" vertical="center" wrapText="1"/>
    </xf>
    <xf numFmtId="2" fontId="17" fillId="13" borderId="11" xfId="0" applyNumberFormat="1" applyFont="1" applyFill="1" applyBorder="1" applyAlignment="1">
      <alignment horizontal="center" vertical="center" wrapText="1"/>
    </xf>
    <xf numFmtId="2" fontId="17" fillId="13" borderId="54" xfId="0" applyNumberFormat="1" applyFont="1" applyFill="1" applyBorder="1" applyAlignment="1">
      <alignment horizontal="center" vertical="center" wrapText="1"/>
    </xf>
    <xf numFmtId="0" fontId="17" fillId="7" borderId="5" xfId="0" quotePrefix="1" applyFont="1" applyFill="1" applyBorder="1" applyAlignment="1">
      <alignment horizontal="center" vertical="center" wrapText="1"/>
    </xf>
    <xf numFmtId="0" fontId="17" fillId="7" borderId="7" xfId="0" quotePrefix="1" applyFont="1" applyFill="1" applyBorder="1" applyAlignment="1">
      <alignment horizontal="center" vertical="center" wrapText="1"/>
    </xf>
    <xf numFmtId="2" fontId="17" fillId="7" borderId="5" xfId="0" applyNumberFormat="1" applyFont="1" applyFill="1" applyBorder="1" applyAlignment="1">
      <alignment horizontal="center" vertical="center"/>
    </xf>
    <xf numFmtId="2" fontId="17" fillId="4" borderId="11" xfId="0" applyNumberFormat="1" applyFont="1" applyFill="1" applyBorder="1" applyAlignment="1">
      <alignment horizontal="center" vertical="center"/>
    </xf>
    <xf numFmtId="2" fontId="17" fillId="4" borderId="7" xfId="0" applyNumberFormat="1" applyFont="1" applyFill="1" applyBorder="1" applyAlignment="1">
      <alignment horizontal="center" vertical="center" wrapText="1"/>
    </xf>
    <xf numFmtId="164" fontId="17" fillId="7" borderId="13" xfId="10" applyNumberFormat="1" applyFont="1" applyFill="1" applyBorder="1" applyAlignment="1">
      <alignment horizontal="center" vertical="center" wrapText="1"/>
    </xf>
    <xf numFmtId="164" fontId="17" fillId="7" borderId="16" xfId="10" applyNumberFormat="1" applyFont="1" applyFill="1" applyBorder="1" applyAlignment="1">
      <alignment horizontal="center" vertical="center" wrapText="1"/>
    </xf>
    <xf numFmtId="164" fontId="17" fillId="7" borderId="6" xfId="10" applyNumberFormat="1" applyFont="1" applyFill="1" applyBorder="1" applyAlignment="1">
      <alignment horizontal="center" vertical="center" wrapText="1"/>
    </xf>
    <xf numFmtId="164" fontId="17" fillId="7" borderId="7" xfId="10" applyNumberFormat="1" applyFont="1" applyFill="1" applyBorder="1" applyAlignment="1">
      <alignment horizontal="center" vertical="center" wrapText="1"/>
    </xf>
    <xf numFmtId="165" fontId="17" fillId="7" borderId="2" xfId="0" applyNumberFormat="1" applyFont="1" applyFill="1" applyBorder="1" applyAlignment="1">
      <alignment horizontal="center" vertical="center"/>
    </xf>
    <xf numFmtId="165" fontId="17" fillId="7" borderId="5" xfId="0" applyNumberFormat="1" applyFont="1" applyFill="1" applyBorder="1" applyAlignment="1">
      <alignment horizontal="center" vertical="center"/>
    </xf>
    <xf numFmtId="2" fontId="17" fillId="7" borderId="2" xfId="0" applyNumberFormat="1" applyFont="1" applyFill="1" applyBorder="1" applyAlignment="1">
      <alignment horizontal="center" vertical="center"/>
    </xf>
    <xf numFmtId="165" fontId="17" fillId="4" borderId="5" xfId="0" applyNumberFormat="1" applyFont="1" applyFill="1" applyBorder="1" applyAlignment="1">
      <alignment horizontal="center" vertical="center"/>
    </xf>
    <xf numFmtId="1" fontId="17" fillId="4" borderId="7" xfId="0" applyNumberFormat="1" applyFont="1" applyFill="1" applyBorder="1" applyAlignment="1">
      <alignment horizontal="center" vertical="center" wrapText="1"/>
    </xf>
    <xf numFmtId="0" fontId="57" fillId="7" borderId="5" xfId="0" applyFont="1" applyFill="1" applyBorder="1" applyAlignment="1">
      <alignment horizontal="center" vertical="center"/>
    </xf>
    <xf numFmtId="2" fontId="17" fillId="4" borderId="52" xfId="0" applyNumberFormat="1" applyFont="1" applyFill="1" applyBorder="1" applyAlignment="1">
      <alignment horizontal="center" vertical="center"/>
    </xf>
    <xf numFmtId="1" fontId="17" fillId="7" borderId="5" xfId="0" applyNumberFormat="1" applyFont="1" applyFill="1" applyBorder="1" applyAlignment="1">
      <alignment horizontal="center" vertical="center"/>
    </xf>
    <xf numFmtId="2" fontId="17" fillId="7" borderId="57" xfId="0" applyNumberFormat="1" applyFont="1" applyFill="1" applyBorder="1" applyAlignment="1">
      <alignment horizontal="center" vertical="center" wrapText="1"/>
    </xf>
    <xf numFmtId="2" fontId="17" fillId="7" borderId="80" xfId="0" applyNumberFormat="1" applyFont="1" applyFill="1" applyBorder="1" applyAlignment="1">
      <alignment horizontal="center" vertical="center" wrapText="1"/>
    </xf>
    <xf numFmtId="2" fontId="57" fillId="7" borderId="80" xfId="0" applyNumberFormat="1" applyFont="1" applyFill="1" applyBorder="1" applyAlignment="1">
      <alignment horizontal="center" vertical="center" wrapText="1"/>
    </xf>
    <xf numFmtId="2" fontId="57" fillId="13" borderId="11" xfId="0" applyNumberFormat="1" applyFont="1" applyFill="1" applyBorder="1" applyAlignment="1">
      <alignment horizontal="center" vertical="center" wrapText="1"/>
    </xf>
    <xf numFmtId="2" fontId="17" fillId="13" borderId="59" xfId="0" applyNumberFormat="1" applyFont="1" applyFill="1" applyBorder="1" applyAlignment="1">
      <alignment horizontal="center" vertical="center" wrapText="1"/>
    </xf>
    <xf numFmtId="0" fontId="57" fillId="13" borderId="11" xfId="0" applyFont="1" applyFill="1" applyBorder="1" applyAlignment="1">
      <alignment horizontal="center" vertical="center" wrapText="1"/>
    </xf>
    <xf numFmtId="164" fontId="2" fillId="0" borderId="0" xfId="10" applyNumberFormat="1" applyFont="1"/>
    <xf numFmtId="0" fontId="57" fillId="7" borderId="2" xfId="0" applyFont="1" applyFill="1" applyBorder="1" applyAlignment="1">
      <alignment horizontal="center" vertical="center"/>
    </xf>
    <xf numFmtId="0" fontId="57" fillId="7" borderId="2" xfId="0" applyFont="1" applyFill="1" applyBorder="1" applyAlignment="1">
      <alignment horizontal="center" vertical="center" wrapText="1"/>
    </xf>
    <xf numFmtId="0" fontId="57" fillId="7" borderId="5" xfId="0" applyFont="1" applyFill="1" applyBorder="1" applyAlignment="1">
      <alignment horizontal="center" vertical="center" wrapText="1"/>
    </xf>
    <xf numFmtId="0" fontId="57" fillId="7" borderId="3" xfId="0" applyFont="1" applyFill="1" applyBorder="1" applyAlignment="1">
      <alignment horizontal="center" vertical="center" wrapText="1"/>
    </xf>
    <xf numFmtId="2" fontId="0" fillId="0" borderId="0" xfId="0" applyNumberFormat="1"/>
    <xf numFmtId="43" fontId="0" fillId="0" borderId="0" xfId="0" applyNumberFormat="1"/>
    <xf numFmtId="0" fontId="0" fillId="0" borderId="47" xfId="0" applyBorder="1" applyAlignment="1">
      <alignment horizontal="left" wrapText="1"/>
    </xf>
    <xf numFmtId="0" fontId="0" fillId="0" borderId="0" xfId="0"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0" fontId="0" fillId="0" borderId="50" xfId="0" applyBorder="1" applyAlignment="1">
      <alignment horizontal="left" wrapText="1"/>
    </xf>
    <xf numFmtId="0" fontId="0" fillId="0" borderId="51" xfId="0" applyBorder="1" applyAlignment="1">
      <alignment horizontal="left" wrapText="1"/>
    </xf>
    <xf numFmtId="0" fontId="0" fillId="0" borderId="49" xfId="0" applyBorder="1" applyAlignment="1">
      <alignment wrapText="1"/>
    </xf>
    <xf numFmtId="0" fontId="0" fillId="0" borderId="50" xfId="0" applyBorder="1" applyAlignment="1">
      <alignment wrapText="1"/>
    </xf>
    <xf numFmtId="0" fontId="0" fillId="0" borderId="51" xfId="0" applyBorder="1" applyAlignment="1">
      <alignment wrapText="1"/>
    </xf>
    <xf numFmtId="0" fontId="0" fillId="0" borderId="0" xfId="0" applyAlignment="1">
      <alignment horizontal="left"/>
    </xf>
    <xf numFmtId="0" fontId="55" fillId="0" borderId="47" xfId="0" applyFont="1" applyBorder="1" applyAlignment="1">
      <alignment horizontal="left" vertical="center" wrapText="1"/>
    </xf>
    <xf numFmtId="0" fontId="55" fillId="0" borderId="0" xfId="0" applyFont="1" applyAlignment="1">
      <alignment horizontal="left" vertical="center" wrapText="1"/>
    </xf>
    <xf numFmtId="0" fontId="55" fillId="0" borderId="48" xfId="0" applyFont="1" applyBorder="1" applyAlignment="1">
      <alignment horizontal="left" vertical="center" wrapText="1"/>
    </xf>
    <xf numFmtId="0" fontId="14" fillId="0" borderId="0" xfId="0" applyFont="1" applyAlignment="1">
      <alignment horizontal="center" vertical="top"/>
    </xf>
    <xf numFmtId="0" fontId="0" fillId="0" borderId="0" xfId="0" applyAlignment="1">
      <alignment horizontal="left" vertical="center" wrapText="1"/>
    </xf>
    <xf numFmtId="0" fontId="31" fillId="0" borderId="0" xfId="0" applyFont="1" applyAlignment="1">
      <alignment horizontal="left" vertical="top" wrapText="1"/>
    </xf>
    <xf numFmtId="0" fontId="32" fillId="0" borderId="21" xfId="5" applyBorder="1" applyAlignment="1">
      <alignment horizontal="left" vertical="top"/>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0" xfId="0"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 xfId="0" applyBorder="1" applyAlignment="1">
      <alignment horizontal="left"/>
    </xf>
    <xf numFmtId="0" fontId="0" fillId="0" borderId="5" xfId="0" applyBorder="1" applyAlignment="1">
      <alignment horizontal="left" vertical="top"/>
    </xf>
    <xf numFmtId="0" fontId="12" fillId="3" borderId="13" xfId="2" applyFont="1" applyFill="1" applyBorder="1" applyAlignment="1">
      <alignment horizontal="center" vertical="center" wrapText="1"/>
    </xf>
    <xf numFmtId="0" fontId="23" fillId="8" borderId="21" xfId="0" applyFont="1" applyFill="1" applyBorder="1" applyAlignment="1">
      <alignment horizontal="left" vertical="top" wrapText="1"/>
    </xf>
    <xf numFmtId="0" fontId="23" fillId="8" borderId="25" xfId="0" applyFont="1" applyFill="1" applyBorder="1" applyAlignment="1">
      <alignment horizontal="left" vertical="top" wrapText="1"/>
    </xf>
    <xf numFmtId="0" fontId="58" fillId="0" borderId="40" xfId="0" applyFont="1" applyBorder="1" applyAlignment="1">
      <alignment horizontal="left" vertical="center"/>
    </xf>
    <xf numFmtId="0" fontId="58" fillId="0" borderId="63" xfId="0" applyFont="1" applyBorder="1" applyAlignment="1">
      <alignment horizontal="left" vertical="center"/>
    </xf>
    <xf numFmtId="0" fontId="58" fillId="0" borderId="64" xfId="0" applyFont="1" applyBorder="1" applyAlignment="1">
      <alignment horizontal="left" vertical="center"/>
    </xf>
    <xf numFmtId="0" fontId="12" fillId="3" borderId="37" xfId="2"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7" xfId="0" applyFont="1" applyBorder="1" applyAlignment="1">
      <alignment horizontal="center" vertical="center" wrapText="1"/>
    </xf>
    <xf numFmtId="0" fontId="8" fillId="2" borderId="6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42" fillId="0" borderId="40" xfId="0" applyFont="1" applyBorder="1" applyAlignment="1">
      <alignment horizontal="left" vertical="center"/>
    </xf>
    <xf numFmtId="0" fontId="42" fillId="0" borderId="63" xfId="0" applyFont="1" applyBorder="1" applyAlignment="1">
      <alignment horizontal="left" vertical="center"/>
    </xf>
    <xf numFmtId="0" fontId="42" fillId="0" borderId="64" xfId="0" applyFont="1" applyBorder="1" applyAlignment="1">
      <alignment horizontal="left" vertical="center"/>
    </xf>
    <xf numFmtId="0" fontId="22" fillId="8" borderId="14" xfId="0" applyFont="1" applyFill="1" applyBorder="1" applyAlignment="1">
      <alignment horizontal="left" vertical="center"/>
    </xf>
    <xf numFmtId="0" fontId="22" fillId="8" borderId="21" xfId="0" applyFont="1" applyFill="1" applyBorder="1" applyAlignment="1">
      <alignment horizontal="left" vertical="center"/>
    </xf>
    <xf numFmtId="0" fontId="37" fillId="0" borderId="0" xfId="0" applyFont="1" applyAlignment="1">
      <alignment horizontal="left" vertical="center" wrapText="1"/>
    </xf>
    <xf numFmtId="0" fontId="8" fillId="0" borderId="6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4" xfId="0" applyFont="1" applyBorder="1" applyAlignment="1">
      <alignment horizontal="left"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24" fillId="8" borderId="21" xfId="0" applyFont="1" applyFill="1" applyBorder="1" applyAlignment="1">
      <alignment horizontal="left" vertical="top" wrapText="1"/>
    </xf>
    <xf numFmtId="0" fontId="13" fillId="3" borderId="40" xfId="2" applyFont="1" applyFill="1" applyBorder="1" applyAlignment="1">
      <alignment horizontal="center" vertical="center" wrapText="1"/>
    </xf>
    <xf numFmtId="0" fontId="13" fillId="3" borderId="64" xfId="2" applyFont="1" applyFill="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42" fillId="0" borderId="40" xfId="0" applyFont="1" applyBorder="1" applyAlignment="1">
      <alignment horizontal="left" vertical="center" wrapText="1"/>
    </xf>
    <xf numFmtId="0" fontId="42" fillId="0" borderId="63" xfId="0" applyFont="1" applyBorder="1" applyAlignment="1">
      <alignment horizontal="left" vertical="center" wrapText="1"/>
    </xf>
    <xf numFmtId="0" fontId="42" fillId="0" borderId="64" xfId="0" applyFont="1" applyBorder="1" applyAlignment="1">
      <alignment horizontal="left" vertical="center" wrapText="1"/>
    </xf>
  </cellXfs>
  <cellStyles count="11">
    <cellStyle name="Comma" xfId="10" builtinId="3"/>
    <cellStyle name="Heading 1" xfId="2" builtinId="16"/>
    <cellStyle name="Heading 1 2" xfId="9" xr:uid="{818730F9-90D1-4529-9D40-73273B8A1BD1}"/>
    <cellStyle name="Hyperlink" xfId="5" builtinId="8"/>
    <cellStyle name="Normal" xfId="0" builtinId="0"/>
    <cellStyle name="Normal 2" xfId="3" xr:uid="{C1B67A3E-E237-4228-82E1-C39D1278E419}"/>
    <cellStyle name="Normal 2 2" xfId="7" xr:uid="{A10D591B-1D45-4623-973B-305F23087342}"/>
    <cellStyle name="Normal 3" xfId="8" xr:uid="{35A5264D-77A5-4041-A699-DF1D009876AE}"/>
    <cellStyle name="Normal 3 2 2" xfId="6" xr:uid="{B36A2AB3-E73E-40AC-BFBA-15F56F3DE1E6}"/>
    <cellStyle name="Normal 44" xfId="1" xr:uid="{99E07A40-B112-4528-A6AB-28EBA829EAD7}"/>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fwat.gov.uk/wp-content/uploads/2022/04/PR24-and-beyond-Final-guidance-on-long-term-delivery-strategies_Pr24.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6180-7AF1-4BAC-8465-E84BDA02F3FD}">
  <sheetPr>
    <tabColor rgb="FF7030A0"/>
  </sheetPr>
  <dimension ref="B1:F39"/>
  <sheetViews>
    <sheetView showGridLines="0" topLeftCell="A26" zoomScale="80" zoomScaleNormal="80" workbookViewId="0">
      <selection activeCell="D37" sqref="D37"/>
    </sheetView>
  </sheetViews>
  <sheetFormatPr defaultRowHeight="14.05" x14ac:dyDescent="0.3"/>
  <cols>
    <col min="1" max="1" width="1.61328125" customWidth="1"/>
    <col min="2" max="2" width="7.4609375" customWidth="1"/>
    <col min="3" max="3" width="28.84375" customWidth="1"/>
    <col min="4" max="4" width="183.61328125" customWidth="1"/>
  </cols>
  <sheetData>
    <row r="1" spans="2:4" ht="6.05" customHeight="1" x14ac:dyDescent="0.3"/>
    <row r="2" spans="2:4" ht="17.899999999999999" x14ac:dyDescent="0.4">
      <c r="B2" s="294" t="s">
        <v>0</v>
      </c>
      <c r="C2" s="37"/>
      <c r="D2" s="38"/>
    </row>
    <row r="3" spans="2:4" ht="6.05" customHeight="1" x14ac:dyDescent="0.3">
      <c r="B3" s="299"/>
      <c r="C3" s="300"/>
      <c r="D3" s="301"/>
    </row>
    <row r="4" spans="2:4" ht="93.05" customHeight="1" x14ac:dyDescent="0.3">
      <c r="B4" s="380" t="s">
        <v>1</v>
      </c>
      <c r="C4" s="381"/>
      <c r="D4" s="382"/>
    </row>
    <row r="5" spans="2:4" x14ac:dyDescent="0.3">
      <c r="B5" s="39"/>
      <c r="C5" t="s">
        <v>2</v>
      </c>
      <c r="D5" s="40"/>
    </row>
    <row r="6" spans="2:4" x14ac:dyDescent="0.3">
      <c r="B6" s="41"/>
      <c r="C6" s="302" t="s">
        <v>3</v>
      </c>
      <c r="D6" s="40"/>
    </row>
    <row r="7" spans="2:4" x14ac:dyDescent="0.3">
      <c r="B7" s="41"/>
      <c r="C7" s="42" t="s">
        <v>4</v>
      </c>
      <c r="D7" s="40"/>
    </row>
    <row r="8" spans="2:4" x14ac:dyDescent="0.3">
      <c r="B8" s="370" t="s">
        <v>5</v>
      </c>
      <c r="C8" s="371"/>
      <c r="D8" s="372"/>
    </row>
    <row r="9" spans="2:4" x14ac:dyDescent="0.3">
      <c r="B9" s="373"/>
      <c r="C9" s="374"/>
      <c r="D9" s="375"/>
    </row>
    <row r="10" spans="2:4" x14ac:dyDescent="0.3">
      <c r="C10" s="18"/>
    </row>
    <row r="11" spans="2:4" x14ac:dyDescent="0.3">
      <c r="B11" s="66" t="s">
        <v>6</v>
      </c>
      <c r="C11" s="37"/>
      <c r="D11" s="38"/>
    </row>
    <row r="12" spans="2:4" x14ac:dyDescent="0.3">
      <c r="B12" s="39" t="s">
        <v>7</v>
      </c>
      <c r="D12" s="40"/>
    </row>
    <row r="13" spans="2:4" x14ac:dyDescent="0.3">
      <c r="B13" s="39"/>
      <c r="C13" s="42" t="s">
        <v>8</v>
      </c>
      <c r="D13" s="40"/>
    </row>
    <row r="14" spans="2:4" x14ac:dyDescent="0.3">
      <c r="B14" s="39"/>
      <c r="C14" s="42" t="s">
        <v>9</v>
      </c>
      <c r="D14" s="40"/>
    </row>
    <row r="15" spans="2:4" ht="31.55" customHeight="1" thickBot="1" x14ac:dyDescent="0.35">
      <c r="B15" s="376" t="s">
        <v>10</v>
      </c>
      <c r="C15" s="377"/>
      <c r="D15" s="378"/>
    </row>
    <row r="16" spans="2:4" ht="14.25" customHeight="1" thickBot="1" x14ac:dyDescent="0.4">
      <c r="B16" s="46"/>
      <c r="C16" s="6"/>
      <c r="D16" s="22"/>
    </row>
    <row r="17" spans="2:6" ht="19.45" customHeight="1" x14ac:dyDescent="0.3">
      <c r="B17" s="268" t="s">
        <v>11</v>
      </c>
      <c r="C17" s="19"/>
      <c r="D17" s="20"/>
    </row>
    <row r="18" spans="2:6" ht="17.399999999999999" customHeight="1" x14ac:dyDescent="0.3">
      <c r="B18" s="23" t="s">
        <v>7</v>
      </c>
      <c r="D18" s="24"/>
    </row>
    <row r="19" spans="2:6" ht="17.399999999999999" customHeight="1" x14ac:dyDescent="0.3">
      <c r="B19" s="23"/>
      <c r="C19" s="31" t="s">
        <v>12</v>
      </c>
      <c r="D19" s="24"/>
    </row>
    <row r="20" spans="2:6" ht="17.399999999999999" customHeight="1" x14ac:dyDescent="0.3">
      <c r="B20" s="23"/>
      <c r="C20" s="31" t="s">
        <v>13</v>
      </c>
      <c r="D20" s="24"/>
    </row>
    <row r="21" spans="2:6" ht="17.399999999999999" customHeight="1" thickBot="1" x14ac:dyDescent="0.35">
      <c r="B21" s="248" t="s">
        <v>14</v>
      </c>
      <c r="C21" s="21"/>
      <c r="D21" s="269"/>
    </row>
    <row r="22" spans="2:6" ht="14.5" thickBot="1" x14ac:dyDescent="0.35"/>
    <row r="23" spans="2:6" ht="19.45" customHeight="1" x14ac:dyDescent="0.3">
      <c r="B23" s="66" t="s">
        <v>15</v>
      </c>
      <c r="C23" s="37"/>
      <c r="D23" s="38"/>
    </row>
    <row r="24" spans="2:6" ht="19.45" customHeight="1" x14ac:dyDescent="0.3">
      <c r="B24" s="39" t="s">
        <v>16</v>
      </c>
      <c r="D24" s="40"/>
    </row>
    <row r="25" spans="2:6" ht="19.45" customHeight="1" x14ac:dyDescent="0.3">
      <c r="B25" s="39"/>
      <c r="C25" s="31" t="s">
        <v>17</v>
      </c>
      <c r="D25" s="40"/>
    </row>
    <row r="26" spans="2:6" ht="19.45" customHeight="1" x14ac:dyDescent="0.3">
      <c r="B26" s="39" t="s">
        <v>18</v>
      </c>
      <c r="D26" s="67"/>
    </row>
    <row r="27" spans="2:6" ht="45.8" customHeight="1" thickBot="1" x14ac:dyDescent="0.35">
      <c r="B27" s="373" t="s">
        <v>19</v>
      </c>
      <c r="C27" s="374"/>
      <c r="D27" s="375"/>
    </row>
    <row r="28" spans="2:6" ht="15" customHeight="1" x14ac:dyDescent="0.3"/>
    <row r="29" spans="2:6" ht="18" customHeight="1" x14ac:dyDescent="0.3">
      <c r="B29" t="s">
        <v>20</v>
      </c>
    </row>
    <row r="30" spans="2:6" ht="14.5" x14ac:dyDescent="0.3">
      <c r="B30" s="198"/>
      <c r="C30" t="s">
        <v>21</v>
      </c>
    </row>
    <row r="31" spans="2:6" ht="15.7" customHeight="1" x14ac:dyDescent="0.3">
      <c r="B31" s="197"/>
      <c r="C31" s="1" t="s">
        <v>22</v>
      </c>
      <c r="D31" s="1"/>
      <c r="E31" s="1"/>
      <c r="F31" s="1"/>
    </row>
    <row r="32" spans="2:6" ht="14.5" x14ac:dyDescent="0.3">
      <c r="B32" s="165"/>
      <c r="C32" s="379" t="s">
        <v>23</v>
      </c>
      <c r="D32" s="379"/>
      <c r="E32" s="379"/>
      <c r="F32" s="379"/>
    </row>
    <row r="33" spans="2:4" ht="14.5" thickBot="1" x14ac:dyDescent="0.35"/>
    <row r="34" spans="2:4" s="295" customFormat="1" ht="17.899999999999999" x14ac:dyDescent="0.4">
      <c r="B34" s="294" t="s">
        <v>24</v>
      </c>
      <c r="C34" s="294"/>
      <c r="D34" s="294" t="s">
        <v>25</v>
      </c>
    </row>
    <row r="35" spans="2:4" x14ac:dyDescent="0.3">
      <c r="B35" s="296" t="s">
        <v>26</v>
      </c>
      <c r="C35" s="296" t="s">
        <v>27</v>
      </c>
      <c r="D35" s="296" t="s">
        <v>28</v>
      </c>
    </row>
    <row r="36" spans="2:4" ht="112.15" x14ac:dyDescent="0.3">
      <c r="B36" s="296" t="s">
        <v>29</v>
      </c>
      <c r="C36" s="303" t="s">
        <v>30</v>
      </c>
      <c r="D36" s="297" t="s">
        <v>31</v>
      </c>
    </row>
    <row r="37" spans="2:4" ht="42.05" x14ac:dyDescent="0.3">
      <c r="B37" s="296" t="s">
        <v>32</v>
      </c>
      <c r="C37" s="303" t="s">
        <v>30</v>
      </c>
      <c r="D37" s="297" t="s">
        <v>33</v>
      </c>
    </row>
    <row r="38" spans="2:4" x14ac:dyDescent="0.3">
      <c r="B38" s="296"/>
      <c r="C38" s="296"/>
      <c r="D38" s="296"/>
    </row>
    <row r="39" spans="2:4" x14ac:dyDescent="0.3">
      <c r="B39" s="296"/>
      <c r="C39" s="296"/>
      <c r="D39" s="296"/>
    </row>
  </sheetData>
  <mergeCells count="5">
    <mergeCell ref="B8:D9"/>
    <mergeCell ref="B15:D15"/>
    <mergeCell ref="C32:F32"/>
    <mergeCell ref="B27:D27"/>
    <mergeCell ref="B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E4CE-8283-48AD-AD78-09A00C3C6DDE}">
  <sheetPr>
    <tabColor rgb="FF00B0F0"/>
  </sheetPr>
  <dimension ref="A1:J22"/>
  <sheetViews>
    <sheetView showGridLines="0" zoomScale="90" zoomScaleNormal="90" workbookViewId="0">
      <selection activeCell="C18" sqref="C18"/>
    </sheetView>
  </sheetViews>
  <sheetFormatPr defaultColWidth="23.15234375" defaultRowHeight="14.05" x14ac:dyDescent="0.3"/>
  <cols>
    <col min="1" max="1" width="14" customWidth="1"/>
    <col min="2" max="2" width="18.84375" style="63" customWidth="1"/>
    <col min="3" max="3" width="76" customWidth="1"/>
    <col min="4" max="4" width="5.61328125" customWidth="1"/>
    <col min="5" max="5" width="32.84375" customWidth="1"/>
    <col min="6" max="6" width="8.84375" customWidth="1"/>
    <col min="7" max="7" width="5.61328125" customWidth="1"/>
    <col min="8" max="8" width="21.15234375" customWidth="1"/>
    <col min="9" max="9" width="72.3828125" customWidth="1"/>
  </cols>
  <sheetData>
    <row r="1" spans="1:10" ht="18.399999999999999" x14ac:dyDescent="0.3">
      <c r="A1" s="383" t="s">
        <v>34</v>
      </c>
      <c r="B1" s="383"/>
      <c r="C1" s="383"/>
      <c r="E1" s="217" t="s">
        <v>35</v>
      </c>
      <c r="H1" s="383" t="s">
        <v>36</v>
      </c>
      <c r="I1" s="383"/>
    </row>
    <row r="2" spans="1:10" ht="50.25" customHeight="1" x14ac:dyDescent="0.3">
      <c r="A2" s="217"/>
      <c r="B2" s="217"/>
      <c r="C2" s="217"/>
      <c r="E2" s="45" t="s">
        <v>37</v>
      </c>
      <c r="F2" s="45"/>
      <c r="H2" s="384" t="s">
        <v>38</v>
      </c>
      <c r="I2" s="384"/>
    </row>
    <row r="3" spans="1:10" ht="24.8" customHeight="1" thickBot="1" x14ac:dyDescent="0.35">
      <c r="A3" s="17"/>
      <c r="G3" s="56"/>
      <c r="H3" s="386" t="s">
        <v>39</v>
      </c>
      <c r="I3" s="386"/>
    </row>
    <row r="4" spans="1:10" ht="28.55" thickBot="1" x14ac:dyDescent="0.35">
      <c r="A4" s="61" t="s">
        <v>40</v>
      </c>
      <c r="B4" s="64" t="s">
        <v>41</v>
      </c>
      <c r="C4" s="62" t="s">
        <v>42</v>
      </c>
      <c r="H4" s="241" t="s">
        <v>43</v>
      </c>
      <c r="I4" s="242" t="s">
        <v>42</v>
      </c>
    </row>
    <row r="5" spans="1:10" ht="211.55" customHeight="1" x14ac:dyDescent="0.3">
      <c r="A5" s="272" t="s">
        <v>44</v>
      </c>
      <c r="B5" s="65" t="s">
        <v>45</v>
      </c>
      <c r="C5" s="273" t="s">
        <v>46</v>
      </c>
      <c r="D5" s="32"/>
      <c r="E5" s="385"/>
      <c r="F5" s="385"/>
      <c r="G5" s="69"/>
      <c r="H5" s="243" t="s">
        <v>47</v>
      </c>
      <c r="I5" s="249" t="s">
        <v>48</v>
      </c>
    </row>
    <row r="6" spans="1:10" ht="227.25" customHeight="1" thickBot="1" x14ac:dyDescent="0.35">
      <c r="A6" s="272" t="s">
        <v>44</v>
      </c>
      <c r="B6" s="65" t="s">
        <v>49</v>
      </c>
      <c r="C6" s="273" t="s">
        <v>50</v>
      </c>
      <c r="D6" s="32"/>
      <c r="H6" s="71" t="s">
        <v>51</v>
      </c>
      <c r="I6" s="250" t="s">
        <v>52</v>
      </c>
    </row>
    <row r="7" spans="1:10" ht="140.25" customHeight="1" x14ac:dyDescent="0.3">
      <c r="A7" s="272" t="s">
        <v>44</v>
      </c>
      <c r="B7" s="65" t="s">
        <v>53</v>
      </c>
      <c r="C7" s="273" t="s">
        <v>54</v>
      </c>
    </row>
    <row r="8" spans="1:10" ht="54.75" customHeight="1" x14ac:dyDescent="0.3">
      <c r="A8" s="272" t="s">
        <v>44</v>
      </c>
      <c r="B8" s="65" t="s">
        <v>55</v>
      </c>
      <c r="C8" s="273" t="s">
        <v>56</v>
      </c>
    </row>
    <row r="9" spans="1:10" ht="217.45" customHeight="1" x14ac:dyDescent="0.3">
      <c r="A9" s="272" t="s">
        <v>44</v>
      </c>
      <c r="B9" s="65" t="s">
        <v>44</v>
      </c>
      <c r="C9" s="273" t="s">
        <v>57</v>
      </c>
    </row>
    <row r="10" spans="1:10" ht="126.15" x14ac:dyDescent="0.3">
      <c r="A10" s="272">
        <v>1</v>
      </c>
      <c r="B10" s="65" t="s">
        <v>58</v>
      </c>
      <c r="C10" s="274" t="s">
        <v>59</v>
      </c>
    </row>
    <row r="11" spans="1:10" ht="183.75" customHeight="1" x14ac:dyDescent="0.3">
      <c r="A11" s="272">
        <v>2</v>
      </c>
      <c r="B11" s="65" t="s">
        <v>60</v>
      </c>
      <c r="C11" s="274" t="s">
        <v>61</v>
      </c>
      <c r="D11" s="32"/>
      <c r="J11" s="70"/>
    </row>
    <row r="12" spans="1:10" ht="155.25" customHeight="1" x14ac:dyDescent="0.3">
      <c r="A12" s="272">
        <v>3</v>
      </c>
      <c r="B12" s="65" t="s">
        <v>62</v>
      </c>
      <c r="C12" s="274" t="s">
        <v>63</v>
      </c>
    </row>
    <row r="13" spans="1:10" ht="60.8" customHeight="1" x14ac:dyDescent="0.3">
      <c r="A13" s="272">
        <v>4</v>
      </c>
      <c r="B13" s="65" t="s">
        <v>64</v>
      </c>
      <c r="C13" s="274" t="s">
        <v>65</v>
      </c>
      <c r="D13" s="32"/>
    </row>
    <row r="14" spans="1:10" ht="60.8" customHeight="1" x14ac:dyDescent="0.3">
      <c r="A14" s="272">
        <v>5</v>
      </c>
      <c r="B14" s="65" t="s">
        <v>66</v>
      </c>
      <c r="C14" s="274" t="s">
        <v>65</v>
      </c>
    </row>
    <row r="15" spans="1:10" ht="60.8" customHeight="1" x14ac:dyDescent="0.3">
      <c r="A15" s="272">
        <v>6</v>
      </c>
      <c r="B15" s="65" t="s">
        <v>67</v>
      </c>
      <c r="C15" s="274" t="s">
        <v>65</v>
      </c>
    </row>
    <row r="16" spans="1:10" ht="60.8" customHeight="1" x14ac:dyDescent="0.3">
      <c r="A16" s="272">
        <v>7</v>
      </c>
      <c r="B16" s="65" t="s">
        <v>68</v>
      </c>
      <c r="C16" s="274" t="s">
        <v>65</v>
      </c>
    </row>
    <row r="17" spans="1:3" ht="91.45" customHeight="1" x14ac:dyDescent="0.3">
      <c r="A17" s="272">
        <v>8</v>
      </c>
      <c r="B17" s="65" t="s">
        <v>69</v>
      </c>
      <c r="C17" s="274" t="s">
        <v>70</v>
      </c>
    </row>
    <row r="18" spans="1:3" ht="263.25" customHeight="1" x14ac:dyDescent="0.3">
      <c r="A18" s="272">
        <v>9</v>
      </c>
      <c r="B18" s="65" t="s">
        <v>71</v>
      </c>
      <c r="C18" s="274" t="s">
        <v>72</v>
      </c>
    </row>
    <row r="19" spans="1:3" ht="188.25" customHeight="1" x14ac:dyDescent="0.3">
      <c r="A19" s="272">
        <v>10</v>
      </c>
      <c r="B19" s="65" t="s">
        <v>73</v>
      </c>
      <c r="C19" s="273" t="s">
        <v>74</v>
      </c>
    </row>
    <row r="20" spans="1:3" ht="30" customHeight="1" x14ac:dyDescent="0.3">
      <c r="A20" s="275" t="s">
        <v>75</v>
      </c>
      <c r="B20" s="65" t="s">
        <v>76</v>
      </c>
      <c r="C20" s="273" t="s">
        <v>77</v>
      </c>
    </row>
    <row r="22" spans="1:3" x14ac:dyDescent="0.3">
      <c r="C22" s="60"/>
    </row>
  </sheetData>
  <mergeCells count="5">
    <mergeCell ref="H1:I1"/>
    <mergeCell ref="A1:C1"/>
    <mergeCell ref="H2:I2"/>
    <mergeCell ref="E5:F5"/>
    <mergeCell ref="H3:I3"/>
  </mergeCells>
  <hyperlinks>
    <hyperlink ref="H3" r:id="rId1" display="https://www.ofwat.gov.uk/wp-content/uploads/2022/04/PR24-and-beyond-Final-guidance-on-long-term-delivery-strategies_Pr24.pdf" xr:uid="{23AEF1E5-EE04-4053-B4A5-7C2FFE1AEC6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DC314-F203-413E-B3A5-BCA18694D7E0}">
  <dimension ref="B3:K16"/>
  <sheetViews>
    <sheetView tabSelected="1" workbookViewId="0">
      <selection activeCell="B28" sqref="B28"/>
    </sheetView>
  </sheetViews>
  <sheetFormatPr defaultRowHeight="14.05" x14ac:dyDescent="0.3"/>
  <sheetData>
    <row r="3" spans="2:11" ht="18.75" customHeight="1" x14ac:dyDescent="0.3">
      <c r="B3" s="387" t="s">
        <v>78</v>
      </c>
      <c r="C3" s="388"/>
      <c r="D3" s="388"/>
      <c r="E3" s="388"/>
      <c r="F3" s="388"/>
      <c r="G3" s="388"/>
      <c r="H3" s="388"/>
      <c r="I3" s="388"/>
      <c r="J3" s="389"/>
      <c r="K3" s="44"/>
    </row>
    <row r="4" spans="2:11" x14ac:dyDescent="0.3">
      <c r="B4" s="390"/>
      <c r="C4" s="391"/>
      <c r="D4" s="391"/>
      <c r="E4" s="391"/>
      <c r="F4" s="391"/>
      <c r="G4" s="391"/>
      <c r="H4" s="391"/>
      <c r="I4" s="391"/>
      <c r="J4" s="392"/>
      <c r="K4" s="44"/>
    </row>
    <row r="5" spans="2:11" x14ac:dyDescent="0.3">
      <c r="B5" s="390"/>
      <c r="C5" s="391"/>
      <c r="D5" s="391"/>
      <c r="E5" s="391"/>
      <c r="F5" s="391"/>
      <c r="G5" s="391"/>
      <c r="H5" s="391"/>
      <c r="I5" s="391"/>
      <c r="J5" s="392"/>
      <c r="K5" s="44"/>
    </row>
    <row r="6" spans="2:11" x14ac:dyDescent="0.3">
      <c r="B6" s="390"/>
      <c r="C6" s="391"/>
      <c r="D6" s="391"/>
      <c r="E6" s="391"/>
      <c r="F6" s="391"/>
      <c r="G6" s="391"/>
      <c r="H6" s="391"/>
      <c r="I6" s="391"/>
      <c r="J6" s="392"/>
      <c r="K6" s="44"/>
    </row>
    <row r="7" spans="2:11" x14ac:dyDescent="0.3">
      <c r="B7" s="390"/>
      <c r="C7" s="391"/>
      <c r="D7" s="391"/>
      <c r="E7" s="391"/>
      <c r="F7" s="391"/>
      <c r="G7" s="391"/>
      <c r="H7" s="391"/>
      <c r="I7" s="391"/>
      <c r="J7" s="392"/>
      <c r="K7" s="44"/>
    </row>
    <row r="8" spans="2:11" x14ac:dyDescent="0.3">
      <c r="B8" s="390"/>
      <c r="C8" s="391"/>
      <c r="D8" s="391"/>
      <c r="E8" s="391"/>
      <c r="F8" s="391"/>
      <c r="G8" s="391"/>
      <c r="H8" s="391"/>
      <c r="I8" s="391"/>
      <c r="J8" s="392"/>
      <c r="K8" s="44"/>
    </row>
    <row r="9" spans="2:11" x14ac:dyDescent="0.3">
      <c r="B9" s="390"/>
      <c r="C9" s="391"/>
      <c r="D9" s="391"/>
      <c r="E9" s="391"/>
      <c r="F9" s="391"/>
      <c r="G9" s="391"/>
      <c r="H9" s="391"/>
      <c r="I9" s="391"/>
      <c r="J9" s="392"/>
      <c r="K9" s="44"/>
    </row>
    <row r="10" spans="2:11" x14ac:dyDescent="0.3">
      <c r="B10" s="390"/>
      <c r="C10" s="391"/>
      <c r="D10" s="391"/>
      <c r="E10" s="391"/>
      <c r="F10" s="391"/>
      <c r="G10" s="391"/>
      <c r="H10" s="391"/>
      <c r="I10" s="391"/>
      <c r="J10" s="392"/>
      <c r="K10" s="44"/>
    </row>
    <row r="11" spans="2:11" x14ac:dyDescent="0.3">
      <c r="B11" s="390"/>
      <c r="C11" s="391"/>
      <c r="D11" s="391"/>
      <c r="E11" s="391"/>
      <c r="F11" s="391"/>
      <c r="G11" s="391"/>
      <c r="H11" s="391"/>
      <c r="I11" s="391"/>
      <c r="J11" s="392"/>
      <c r="K11" s="44"/>
    </row>
    <row r="12" spans="2:11" x14ac:dyDescent="0.3">
      <c r="B12" s="390"/>
      <c r="C12" s="391"/>
      <c r="D12" s="391"/>
      <c r="E12" s="391"/>
      <c r="F12" s="391"/>
      <c r="G12" s="391"/>
      <c r="H12" s="391"/>
      <c r="I12" s="391"/>
      <c r="J12" s="392"/>
      <c r="K12" s="44"/>
    </row>
    <row r="13" spans="2:11" x14ac:dyDescent="0.3">
      <c r="B13" s="390"/>
      <c r="C13" s="391"/>
      <c r="D13" s="391"/>
      <c r="E13" s="391"/>
      <c r="F13" s="391"/>
      <c r="G13" s="391"/>
      <c r="H13" s="391"/>
      <c r="I13" s="391"/>
      <c r="J13" s="392"/>
      <c r="K13" s="44"/>
    </row>
    <row r="14" spans="2:11" x14ac:dyDescent="0.3">
      <c r="B14" s="390"/>
      <c r="C14" s="391"/>
      <c r="D14" s="391"/>
      <c r="E14" s="391"/>
      <c r="F14" s="391"/>
      <c r="G14" s="391"/>
      <c r="H14" s="391"/>
      <c r="I14" s="391"/>
      <c r="J14" s="392"/>
      <c r="K14" s="44"/>
    </row>
    <row r="15" spans="2:11" x14ac:dyDescent="0.3">
      <c r="B15" s="393"/>
      <c r="C15" s="394"/>
      <c r="D15" s="394"/>
      <c r="E15" s="394"/>
      <c r="F15" s="394"/>
      <c r="G15" s="394"/>
      <c r="H15" s="394"/>
      <c r="I15" s="394"/>
      <c r="J15" s="395"/>
      <c r="K15" s="44"/>
    </row>
    <row r="16" spans="2:11" x14ac:dyDescent="0.3">
      <c r="B16" s="44"/>
      <c r="C16" s="44"/>
      <c r="D16" s="44"/>
      <c r="E16" s="44"/>
      <c r="F16" s="44"/>
      <c r="G16" s="44"/>
      <c r="H16" s="44"/>
      <c r="I16" s="44"/>
      <c r="J16" s="44"/>
      <c r="K16" s="44"/>
    </row>
  </sheetData>
  <mergeCells count="1">
    <mergeCell ref="B3:J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8CF9-0AAC-4273-943C-ECF5BD42B16A}">
  <sheetPr>
    <tabColor theme="7"/>
    <pageSetUpPr fitToPage="1"/>
  </sheetPr>
  <dimension ref="A1:W75"/>
  <sheetViews>
    <sheetView showGridLines="0" zoomScale="60" zoomScaleNormal="60" workbookViewId="0">
      <pane xSplit="5" ySplit="16" topLeftCell="F29" activePane="bottomRight" state="frozen"/>
      <selection pane="topRight" activeCell="F1" sqref="F1"/>
      <selection pane="bottomLeft" activeCell="A17" sqref="A17"/>
      <selection pane="bottomRight" activeCell="P29" sqref="P29"/>
    </sheetView>
  </sheetViews>
  <sheetFormatPr defaultRowHeight="14.05" x14ac:dyDescent="0.3"/>
  <cols>
    <col min="1" max="1" width="4.15234375" customWidth="1"/>
    <col min="2" max="2" width="7.4609375" style="10" customWidth="1"/>
    <col min="3" max="3" width="56.61328125" customWidth="1"/>
    <col min="4" max="4" width="44.61328125" customWidth="1"/>
    <col min="5" max="6" width="8.61328125" style="10" customWidth="1"/>
    <col min="7" max="21" width="10.4609375" customWidth="1"/>
    <col min="22" max="22" width="11.61328125" customWidth="1"/>
    <col min="23" max="23" width="81.4609375" style="32" customWidth="1"/>
  </cols>
  <sheetData>
    <row r="1" spans="1:23" ht="14.5" x14ac:dyDescent="0.3">
      <c r="H1" s="9"/>
    </row>
    <row r="2" spans="1:23" ht="15" customHeight="1" x14ac:dyDescent="0.3">
      <c r="B2" s="17" t="s">
        <v>79</v>
      </c>
      <c r="D2" s="304"/>
      <c r="H2" s="9"/>
      <c r="N2" s="208"/>
      <c r="O2" s="396" t="s">
        <v>21</v>
      </c>
      <c r="P2" s="396"/>
      <c r="Q2" s="396"/>
      <c r="R2" s="396"/>
      <c r="S2" s="396"/>
    </row>
    <row r="3" spans="1:23" s="11" customFormat="1" ht="14.5" x14ac:dyDescent="0.3">
      <c r="B3" s="68" t="s">
        <v>80</v>
      </c>
      <c r="D3" s="16"/>
      <c r="E3" s="12"/>
      <c r="F3" s="12"/>
      <c r="H3" s="9"/>
      <c r="K3"/>
      <c r="L3"/>
      <c r="M3"/>
      <c r="N3" s="197"/>
      <c r="O3" s="397" t="s">
        <v>22</v>
      </c>
      <c r="P3" s="397"/>
      <c r="Q3" s="397"/>
      <c r="R3" s="397"/>
      <c r="S3" s="397"/>
      <c r="W3" s="45"/>
    </row>
    <row r="4" spans="1:23" s="11" customFormat="1" ht="14.5" x14ac:dyDescent="0.3">
      <c r="B4" s="55" t="s">
        <v>81</v>
      </c>
      <c r="C4" s="55"/>
      <c r="D4" s="55"/>
      <c r="E4" s="55"/>
      <c r="F4" s="55"/>
      <c r="H4" s="9"/>
      <c r="M4"/>
      <c r="N4" s="165"/>
      <c r="O4" s="396" t="s">
        <v>23</v>
      </c>
      <c r="P4" s="396"/>
      <c r="Q4" s="396"/>
      <c r="R4" s="396"/>
      <c r="S4" s="396"/>
      <c r="W4" s="45"/>
    </row>
    <row r="5" spans="1:23" s="11" customFormat="1" ht="14.5" x14ac:dyDescent="0.3">
      <c r="B5" s="55" t="s">
        <v>82</v>
      </c>
      <c r="C5" s="55"/>
      <c r="D5" s="55"/>
      <c r="E5" s="55"/>
      <c r="F5" s="55"/>
      <c r="H5" s="9"/>
      <c r="W5" s="45"/>
    </row>
    <row r="6" spans="1:23" s="11" customFormat="1" ht="14.5" x14ac:dyDescent="0.3">
      <c r="B6" s="55" t="s">
        <v>83</v>
      </c>
      <c r="C6" s="55"/>
      <c r="D6" s="55"/>
      <c r="E6" s="55"/>
      <c r="F6" s="55"/>
      <c r="H6" s="9"/>
      <c r="W6" s="45"/>
    </row>
    <row r="7" spans="1:23" s="11" customFormat="1" ht="14.5" x14ac:dyDescent="0.3">
      <c r="B7" s="52" t="s">
        <v>84</v>
      </c>
      <c r="C7" s="57"/>
      <c r="D7" s="57"/>
      <c r="E7" s="57"/>
      <c r="F7" s="57"/>
      <c r="H7" s="9"/>
      <c r="W7" s="45"/>
    </row>
    <row r="8" spans="1:23" s="11" customFormat="1" ht="15" thickBot="1" x14ac:dyDescent="0.35">
      <c r="B8" s="52"/>
      <c r="C8" s="57"/>
      <c r="D8" s="57"/>
      <c r="E8" s="57"/>
      <c r="F8" s="57"/>
      <c r="H8" s="9"/>
      <c r="W8" s="45"/>
    </row>
    <row r="9" spans="1:23" ht="18.399999999999999" x14ac:dyDescent="0.35">
      <c r="B9" s="117"/>
      <c r="C9" s="107" t="s">
        <v>85</v>
      </c>
      <c r="D9" s="108"/>
      <c r="E9" s="108"/>
      <c r="F9" s="108"/>
      <c r="G9" s="108"/>
      <c r="H9" s="108"/>
      <c r="I9" s="108"/>
      <c r="J9" s="108"/>
      <c r="K9" s="108"/>
      <c r="L9" s="108"/>
      <c r="M9" s="108"/>
      <c r="N9" s="108"/>
      <c r="O9" s="108"/>
      <c r="P9" s="108"/>
      <c r="Q9" s="118"/>
      <c r="R9" s="108"/>
      <c r="S9" s="108"/>
      <c r="T9" s="108"/>
      <c r="U9" s="108"/>
      <c r="V9" s="122"/>
      <c r="W9"/>
    </row>
    <row r="10" spans="1:23" ht="14.5" thickBot="1" x14ac:dyDescent="0.35">
      <c r="B10" s="111"/>
      <c r="C10" s="399" t="s">
        <v>86</v>
      </c>
      <c r="D10" s="399"/>
      <c r="E10" s="399"/>
      <c r="F10" s="399"/>
      <c r="G10" s="399"/>
      <c r="H10" s="399"/>
      <c r="I10" s="399"/>
      <c r="J10" s="399"/>
      <c r="K10" s="399"/>
      <c r="L10" s="399"/>
      <c r="M10" s="399"/>
      <c r="N10" s="399"/>
      <c r="O10" s="399"/>
      <c r="P10" s="399"/>
      <c r="Q10" s="399"/>
      <c r="R10" s="399"/>
      <c r="S10" s="399"/>
      <c r="T10" s="399"/>
      <c r="U10" s="399"/>
      <c r="V10" s="400"/>
      <c r="W10"/>
    </row>
    <row r="11" spans="1:23" s="1" customFormat="1" ht="16.45" thickBot="1" x14ac:dyDescent="0.35">
      <c r="A11" s="116"/>
      <c r="B11" s="116"/>
      <c r="C11" s="155"/>
      <c r="D11" s="155"/>
      <c r="E11" s="155"/>
      <c r="F11" s="155"/>
      <c r="G11" s="155"/>
      <c r="H11" s="155"/>
      <c r="I11" s="155"/>
      <c r="J11" s="155"/>
      <c r="K11" s="155"/>
      <c r="L11" s="155"/>
      <c r="M11" s="155"/>
      <c r="N11" s="155"/>
      <c r="O11" s="155"/>
      <c r="P11" s="155"/>
      <c r="Q11" s="155"/>
      <c r="R11" s="155"/>
      <c r="S11" s="155"/>
      <c r="T11" s="155"/>
      <c r="U11" s="155"/>
      <c r="V11" s="155"/>
    </row>
    <row r="12" spans="1:23" s="1" customFormat="1" ht="16.45" thickBot="1" x14ac:dyDescent="0.35">
      <c r="A12" s="116"/>
      <c r="B12" s="401" t="s">
        <v>87</v>
      </c>
      <c r="C12" s="402"/>
      <c r="D12" s="402"/>
      <c r="E12" s="402"/>
      <c r="F12" s="402"/>
      <c r="G12" s="402"/>
      <c r="H12" s="402"/>
      <c r="I12" s="402"/>
      <c r="J12" s="402"/>
      <c r="K12" s="402"/>
      <c r="L12" s="402"/>
      <c r="M12" s="402"/>
      <c r="N12" s="402"/>
      <c r="O12" s="402"/>
      <c r="P12" s="402"/>
      <c r="Q12" s="402"/>
      <c r="R12" s="402"/>
      <c r="S12" s="402"/>
      <c r="T12" s="402"/>
      <c r="U12" s="402"/>
      <c r="V12" s="403"/>
    </row>
    <row r="13" spans="1:23" s="1" customFormat="1" ht="15.95" x14ac:dyDescent="0.3">
      <c r="B13" s="155"/>
      <c r="C13" s="155"/>
      <c r="D13" s="155"/>
      <c r="E13" s="155"/>
      <c r="F13" s="155"/>
      <c r="G13" s="155"/>
      <c r="H13" s="155"/>
      <c r="I13" s="155"/>
      <c r="J13" s="155"/>
      <c r="K13" s="155"/>
      <c r="L13" s="155"/>
      <c r="M13" s="155"/>
      <c r="N13" s="155"/>
      <c r="O13" s="155"/>
      <c r="P13" s="155"/>
      <c r="Q13" s="155"/>
      <c r="R13" s="155"/>
      <c r="S13" s="155"/>
      <c r="T13" s="155"/>
      <c r="U13" s="155"/>
      <c r="V13" s="155"/>
    </row>
    <row r="14" spans="1:23" ht="14.5" thickBot="1" x14ac:dyDescent="0.35">
      <c r="G14" s="10"/>
      <c r="H14" s="10"/>
      <c r="I14" s="10"/>
      <c r="J14" s="10"/>
      <c r="K14" s="10"/>
      <c r="L14" s="10"/>
      <c r="M14" s="10"/>
      <c r="N14" s="10"/>
      <c r="O14" s="10"/>
      <c r="P14" s="10"/>
      <c r="Q14" s="10"/>
      <c r="R14" s="10"/>
      <c r="S14" s="10"/>
      <c r="T14" s="10"/>
      <c r="U14" s="10"/>
      <c r="V14" s="10"/>
    </row>
    <row r="15" spans="1:23" ht="15" thickBot="1" x14ac:dyDescent="0.35">
      <c r="F15" s="28" t="s">
        <v>88</v>
      </c>
      <c r="G15" s="398" t="s">
        <v>89</v>
      </c>
      <c r="H15" s="398"/>
      <c r="I15" s="398"/>
      <c r="J15" s="398"/>
      <c r="K15" s="398"/>
      <c r="L15" s="398"/>
      <c r="M15" s="398" t="s">
        <v>90</v>
      </c>
      <c r="N15" s="398"/>
      <c r="O15" s="398"/>
      <c r="P15" s="398"/>
      <c r="Q15" s="398"/>
      <c r="R15" s="404"/>
      <c r="S15" s="28" t="s">
        <v>91</v>
      </c>
      <c r="T15" s="172" t="s">
        <v>92</v>
      </c>
      <c r="U15" s="172" t="s">
        <v>93</v>
      </c>
      <c r="V15" s="10"/>
    </row>
    <row r="16" spans="1:23" ht="40.6" x14ac:dyDescent="0.3">
      <c r="C16" s="263" t="s">
        <v>41</v>
      </c>
      <c r="D16" s="95" t="s">
        <v>94</v>
      </c>
      <c r="E16" s="95" t="s">
        <v>95</v>
      </c>
      <c r="F16" s="171" t="s">
        <v>96</v>
      </c>
      <c r="G16" s="176" t="s">
        <v>97</v>
      </c>
      <c r="H16" s="177" t="s">
        <v>98</v>
      </c>
      <c r="I16" s="177" t="s">
        <v>99</v>
      </c>
      <c r="J16" s="177" t="s">
        <v>100</v>
      </c>
      <c r="K16" s="178" t="s">
        <v>101</v>
      </c>
      <c r="L16" s="179" t="s">
        <v>102</v>
      </c>
      <c r="M16" s="176" t="s">
        <v>103</v>
      </c>
      <c r="N16" s="177" t="s">
        <v>104</v>
      </c>
      <c r="O16" s="177" t="s">
        <v>105</v>
      </c>
      <c r="P16" s="177" t="s">
        <v>106</v>
      </c>
      <c r="Q16" s="178" t="s">
        <v>107</v>
      </c>
      <c r="R16" s="179" t="s">
        <v>108</v>
      </c>
      <c r="S16" s="179" t="s">
        <v>109</v>
      </c>
      <c r="T16" s="179" t="s">
        <v>110</v>
      </c>
      <c r="U16" s="179" t="s">
        <v>111</v>
      </c>
      <c r="V16" s="179" t="s">
        <v>112</v>
      </c>
      <c r="W16" s="43" t="s">
        <v>113</v>
      </c>
    </row>
    <row r="17" spans="1:23" ht="29.25" customHeight="1" x14ac:dyDescent="0.3">
      <c r="A17" s="244"/>
      <c r="B17" s="264" t="s">
        <v>114</v>
      </c>
      <c r="C17" s="184" t="s">
        <v>115</v>
      </c>
      <c r="D17" s="265" t="s">
        <v>116</v>
      </c>
      <c r="E17" s="186" t="s">
        <v>117</v>
      </c>
      <c r="F17" s="251">
        <v>22.24</v>
      </c>
      <c r="G17" s="259">
        <v>28.24</v>
      </c>
      <c r="H17" s="260">
        <v>34.239999999999995</v>
      </c>
      <c r="I17" s="260">
        <v>40.239999999999995</v>
      </c>
      <c r="J17" s="260">
        <v>46.239999999999995</v>
      </c>
      <c r="K17" s="260">
        <v>52.239999999999995</v>
      </c>
      <c r="L17" s="261">
        <f>SUM(G17:K17)</f>
        <v>201.2</v>
      </c>
      <c r="M17" s="260">
        <v>55.239999999999995</v>
      </c>
      <c r="N17" s="260">
        <v>58.239999999999995</v>
      </c>
      <c r="O17" s="260">
        <v>61.239999999999995</v>
      </c>
      <c r="P17" s="260">
        <v>64.239999999999995</v>
      </c>
      <c r="Q17" s="260">
        <v>67.239999999999995</v>
      </c>
      <c r="R17" s="261">
        <f>SUM(M17:Q17)</f>
        <v>306.2</v>
      </c>
      <c r="S17" s="260">
        <v>397.4</v>
      </c>
      <c r="T17" s="260">
        <v>530</v>
      </c>
      <c r="U17" s="260">
        <v>744.2</v>
      </c>
      <c r="V17" s="262">
        <f>SUM(L17,R17,S17,T17,U17)</f>
        <v>2179</v>
      </c>
      <c r="W17" s="280" t="s">
        <v>118</v>
      </c>
    </row>
    <row r="18" spans="1:23" ht="43.5" customHeight="1" x14ac:dyDescent="0.3">
      <c r="A18" s="244"/>
      <c r="B18" s="102" t="s">
        <v>119</v>
      </c>
      <c r="C18" s="25" t="s">
        <v>120</v>
      </c>
      <c r="D18" s="183" t="s">
        <v>121</v>
      </c>
      <c r="E18" s="29" t="s">
        <v>117</v>
      </c>
      <c r="F18" s="255" t="s">
        <v>122</v>
      </c>
      <c r="G18" s="351">
        <v>28.24</v>
      </c>
      <c r="H18" s="342">
        <v>34.068800000000003</v>
      </c>
      <c r="I18" s="342">
        <v>39.838605999999999</v>
      </c>
      <c r="J18" s="342">
        <v>45.549861999999997</v>
      </c>
      <c r="K18" s="342">
        <v>51.203009999999999</v>
      </c>
      <c r="L18" s="352">
        <f t="shared" ref="L18:L74" si="0">SUM(G18:K18)</f>
        <v>198.90027800000001</v>
      </c>
      <c r="M18" s="342">
        <v>53.872740999999998</v>
      </c>
      <c r="N18" s="342">
        <v>56.514494999999997</v>
      </c>
      <c r="O18" s="342">
        <v>59.128484</v>
      </c>
      <c r="P18" s="342">
        <v>61.714920999999997</v>
      </c>
      <c r="Q18" s="342">
        <v>64.274015000000006</v>
      </c>
      <c r="R18" s="343">
        <f t="shared" ref="R18:R74" si="1">SUM(M18:Q18)</f>
        <v>295.50465600000001</v>
      </c>
      <c r="S18" s="342">
        <v>374.00520999999998</v>
      </c>
      <c r="T18" s="342">
        <v>486.43104699999998</v>
      </c>
      <c r="U18" s="342">
        <v>666.02598</v>
      </c>
      <c r="V18" s="353">
        <f t="shared" ref="V18:V73" si="2">SUM(L18,R18,S18,T18,U18)</f>
        <v>2020.8671709999999</v>
      </c>
      <c r="W18" s="278" t="s">
        <v>123</v>
      </c>
    </row>
    <row r="19" spans="1:23" ht="43.5" customHeight="1" x14ac:dyDescent="0.3">
      <c r="A19" s="244"/>
      <c r="B19" s="102" t="s">
        <v>124</v>
      </c>
      <c r="C19" s="25" t="s">
        <v>125</v>
      </c>
      <c r="D19" s="183" t="s">
        <v>126</v>
      </c>
      <c r="E19" s="29" t="s">
        <v>117</v>
      </c>
      <c r="F19" s="255" t="s">
        <v>122</v>
      </c>
      <c r="G19" s="351">
        <f>25.24-(G18-G17)</f>
        <v>25.24</v>
      </c>
      <c r="H19" s="342">
        <f>26.24-(H17-H18)</f>
        <v>26.068800000000007</v>
      </c>
      <c r="I19" s="342">
        <f>20.24-(I17-I18)</f>
        <v>19.838606000000002</v>
      </c>
      <c r="J19" s="342">
        <f>21.24-(J17-J18)</f>
        <v>20.549862000000001</v>
      </c>
      <c r="K19" s="342">
        <f>23.24-(K17-K18)</f>
        <v>22.203010000000003</v>
      </c>
      <c r="L19" s="312">
        <f t="shared" si="0"/>
        <v>113.90027800000001</v>
      </c>
      <c r="M19" s="342">
        <f>23.24-(M17-M18)</f>
        <v>21.872741000000001</v>
      </c>
      <c r="N19" s="342">
        <f>21.24-(N17-N18)</f>
        <v>19.514495</v>
      </c>
      <c r="O19" s="342">
        <f>16.24-(O17-O18)</f>
        <v>14.128484000000004</v>
      </c>
      <c r="P19" s="342">
        <f>17.24-(P17-P18)</f>
        <v>14.714921</v>
      </c>
      <c r="Q19" s="342">
        <f>19.24-(Q17-Q18)</f>
        <v>16.274015000000009</v>
      </c>
      <c r="R19" s="343">
        <f t="shared" si="1"/>
        <v>86.504656000000011</v>
      </c>
      <c r="S19" s="342">
        <f>98.4-(S17-S18)</f>
        <v>75.005210000000005</v>
      </c>
      <c r="T19" s="342">
        <f>124-(T17-T18)</f>
        <v>80.431046999999978</v>
      </c>
      <c r="U19" s="342">
        <f>207.2-(U17-U18)</f>
        <v>129.02597999999995</v>
      </c>
      <c r="V19" s="353">
        <f t="shared" si="2"/>
        <v>484.86717099999998</v>
      </c>
      <c r="W19" s="278" t="s">
        <v>127</v>
      </c>
    </row>
    <row r="20" spans="1:23" ht="14.5" x14ac:dyDescent="0.3">
      <c r="A20" s="244"/>
      <c r="B20" s="102" t="s">
        <v>128</v>
      </c>
      <c r="C20" s="25" t="s">
        <v>129</v>
      </c>
      <c r="D20" s="183" t="s">
        <v>130</v>
      </c>
      <c r="E20" s="29" t="s">
        <v>131</v>
      </c>
      <c r="F20" s="255" t="s">
        <v>122</v>
      </c>
      <c r="G20" s="252" t="s">
        <v>122</v>
      </c>
      <c r="H20" s="253" t="s">
        <v>122</v>
      </c>
      <c r="I20" s="253" t="s">
        <v>122</v>
      </c>
      <c r="J20" s="253" t="s">
        <v>122</v>
      </c>
      <c r="K20" s="253" t="s">
        <v>122</v>
      </c>
      <c r="L20" s="256">
        <f t="shared" si="0"/>
        <v>0</v>
      </c>
      <c r="M20" s="253" t="s">
        <v>122</v>
      </c>
      <c r="N20" s="253" t="s">
        <v>122</v>
      </c>
      <c r="O20" s="253" t="s">
        <v>122</v>
      </c>
      <c r="P20" s="253" t="s">
        <v>122</v>
      </c>
      <c r="Q20" s="253" t="s">
        <v>122</v>
      </c>
      <c r="R20" s="254">
        <f t="shared" si="1"/>
        <v>0</v>
      </c>
      <c r="S20" s="253" t="s">
        <v>122</v>
      </c>
      <c r="T20" s="253" t="s">
        <v>122</v>
      </c>
      <c r="U20" s="253" t="s">
        <v>122</v>
      </c>
      <c r="V20" s="13">
        <f t="shared" si="2"/>
        <v>0</v>
      </c>
      <c r="W20" s="278" t="s">
        <v>132</v>
      </c>
    </row>
    <row r="21" spans="1:23" ht="14.5" x14ac:dyDescent="0.3">
      <c r="A21" s="244"/>
      <c r="B21" s="102" t="s">
        <v>133</v>
      </c>
      <c r="C21" s="25" t="s">
        <v>129</v>
      </c>
      <c r="D21" s="183" t="s">
        <v>134</v>
      </c>
      <c r="E21" s="29" t="s">
        <v>131</v>
      </c>
      <c r="F21" s="255" t="s">
        <v>122</v>
      </c>
      <c r="G21" s="252" t="s">
        <v>122</v>
      </c>
      <c r="H21" s="253" t="s">
        <v>122</v>
      </c>
      <c r="I21" s="253" t="s">
        <v>122</v>
      </c>
      <c r="J21" s="253" t="s">
        <v>122</v>
      </c>
      <c r="K21" s="253" t="s">
        <v>122</v>
      </c>
      <c r="L21" s="256">
        <f t="shared" si="0"/>
        <v>0</v>
      </c>
      <c r="M21" s="253" t="s">
        <v>122</v>
      </c>
      <c r="N21" s="253" t="s">
        <v>122</v>
      </c>
      <c r="O21" s="253" t="s">
        <v>122</v>
      </c>
      <c r="P21" s="253" t="s">
        <v>122</v>
      </c>
      <c r="Q21" s="253" t="s">
        <v>122</v>
      </c>
      <c r="R21" s="254">
        <f t="shared" si="1"/>
        <v>0</v>
      </c>
      <c r="S21" s="253" t="s">
        <v>122</v>
      </c>
      <c r="T21" s="253" t="s">
        <v>122</v>
      </c>
      <c r="U21" s="253" t="s">
        <v>122</v>
      </c>
      <c r="V21" s="13">
        <f t="shared" si="2"/>
        <v>0</v>
      </c>
      <c r="W21" s="278" t="s">
        <v>135</v>
      </c>
    </row>
    <row r="22" spans="1:23" ht="14.5" x14ac:dyDescent="0.3">
      <c r="A22" s="244"/>
      <c r="B22" s="102" t="s">
        <v>136</v>
      </c>
      <c r="C22" s="25" t="s">
        <v>129</v>
      </c>
      <c r="D22" s="183" t="s">
        <v>137</v>
      </c>
      <c r="E22" s="29" t="s">
        <v>131</v>
      </c>
      <c r="F22" s="305" t="e">
        <f t="shared" ref="F22:U22" si="3">F20+F21</f>
        <v>#VALUE!</v>
      </c>
      <c r="G22" s="305" t="e">
        <f t="shared" si="3"/>
        <v>#VALUE!</v>
      </c>
      <c r="H22" s="256" t="e">
        <f t="shared" si="3"/>
        <v>#VALUE!</v>
      </c>
      <c r="I22" s="256" t="e">
        <f t="shared" si="3"/>
        <v>#VALUE!</v>
      </c>
      <c r="J22" s="256" t="e">
        <f t="shared" si="3"/>
        <v>#VALUE!</v>
      </c>
      <c r="K22" s="256" t="e">
        <f t="shared" si="3"/>
        <v>#VALUE!</v>
      </c>
      <c r="L22" s="256">
        <f t="shared" si="3"/>
        <v>0</v>
      </c>
      <c r="M22" s="256" t="e">
        <f t="shared" si="3"/>
        <v>#VALUE!</v>
      </c>
      <c r="N22" s="256" t="e">
        <f t="shared" si="3"/>
        <v>#VALUE!</v>
      </c>
      <c r="O22" s="256" t="e">
        <f t="shared" si="3"/>
        <v>#VALUE!</v>
      </c>
      <c r="P22" s="256" t="e">
        <f t="shared" si="3"/>
        <v>#VALUE!</v>
      </c>
      <c r="Q22" s="256" t="e">
        <f t="shared" si="3"/>
        <v>#VALUE!</v>
      </c>
      <c r="R22" s="256">
        <f t="shared" si="3"/>
        <v>0</v>
      </c>
      <c r="S22" s="256" t="e">
        <f t="shared" si="3"/>
        <v>#VALUE!</v>
      </c>
      <c r="T22" s="256" t="e">
        <f t="shared" si="3"/>
        <v>#VALUE!</v>
      </c>
      <c r="U22" s="256" t="e">
        <f t="shared" si="3"/>
        <v>#VALUE!</v>
      </c>
      <c r="V22" s="13" t="e">
        <f>SUM(L22,R22,S22,T22,U22)</f>
        <v>#VALUE!</v>
      </c>
      <c r="W22" s="278" t="s">
        <v>138</v>
      </c>
    </row>
    <row r="23" spans="1:23" ht="29" x14ac:dyDescent="0.3">
      <c r="A23" s="244"/>
      <c r="B23" s="102" t="s">
        <v>139</v>
      </c>
      <c r="C23" s="26" t="s">
        <v>140</v>
      </c>
      <c r="D23" s="185" t="s">
        <v>141</v>
      </c>
      <c r="E23" s="29" t="s">
        <v>142</v>
      </c>
      <c r="F23" s="255">
        <v>99.52</v>
      </c>
      <c r="G23" s="252">
        <v>96</v>
      </c>
      <c r="H23" s="253">
        <v>96</v>
      </c>
      <c r="I23" s="253">
        <v>96</v>
      </c>
      <c r="J23" s="253">
        <v>96</v>
      </c>
      <c r="K23" s="253">
        <v>96</v>
      </c>
      <c r="L23" s="256">
        <v>96</v>
      </c>
      <c r="M23" s="253">
        <v>95</v>
      </c>
      <c r="N23" s="253">
        <v>95</v>
      </c>
      <c r="O23" s="253">
        <v>95</v>
      </c>
      <c r="P23" s="253">
        <v>95</v>
      </c>
      <c r="Q23" s="253">
        <v>95</v>
      </c>
      <c r="R23" s="254">
        <v>95</v>
      </c>
      <c r="S23" s="253">
        <v>95</v>
      </c>
      <c r="T23" s="253">
        <v>95</v>
      </c>
      <c r="U23" s="253">
        <v>95</v>
      </c>
      <c r="V23" s="13">
        <v>95</v>
      </c>
      <c r="W23" s="278" t="s">
        <v>143</v>
      </c>
    </row>
    <row r="24" spans="1:23" ht="43.5" x14ac:dyDescent="0.3">
      <c r="A24" s="244"/>
      <c r="B24" s="102" t="s">
        <v>144</v>
      </c>
      <c r="C24" s="26" t="s">
        <v>145</v>
      </c>
      <c r="D24" s="185" t="s">
        <v>146</v>
      </c>
      <c r="E24" s="29" t="s">
        <v>142</v>
      </c>
      <c r="F24" s="255" t="s">
        <v>122</v>
      </c>
      <c r="G24" s="349">
        <v>96</v>
      </c>
      <c r="H24" s="350">
        <v>96.02</v>
      </c>
      <c r="I24" s="350">
        <v>96.039900000000003</v>
      </c>
      <c r="J24" s="350">
        <v>96.059701000000004</v>
      </c>
      <c r="K24" s="350">
        <v>96.079402000000002</v>
      </c>
      <c r="L24" s="256">
        <v>96.1</v>
      </c>
      <c r="M24" s="350">
        <v>95.123756</v>
      </c>
      <c r="N24" s="350">
        <v>95.148137000000006</v>
      </c>
      <c r="O24" s="350">
        <v>95.172397000000004</v>
      </c>
      <c r="P24" s="350">
        <v>95.196534999999997</v>
      </c>
      <c r="Q24" s="350">
        <v>95.220551999999998</v>
      </c>
      <c r="R24" s="254">
        <v>95.2</v>
      </c>
      <c r="S24" s="253">
        <v>95.29</v>
      </c>
      <c r="T24" s="253">
        <v>95.41</v>
      </c>
      <c r="U24" s="253">
        <v>95.52</v>
      </c>
      <c r="V24" s="13">
        <v>95.52</v>
      </c>
      <c r="W24" s="278" t="s">
        <v>147</v>
      </c>
    </row>
    <row r="25" spans="1:23" ht="43.5" x14ac:dyDescent="0.3">
      <c r="A25" s="244"/>
      <c r="B25" s="102" t="s">
        <v>148</v>
      </c>
      <c r="C25" s="26" t="s">
        <v>149</v>
      </c>
      <c r="D25" s="58" t="s">
        <v>150</v>
      </c>
      <c r="E25" s="29" t="s">
        <v>142</v>
      </c>
      <c r="F25" s="255" t="s">
        <v>122</v>
      </c>
      <c r="G25" s="252">
        <v>100</v>
      </c>
      <c r="H25" s="253">
        <v>100</v>
      </c>
      <c r="I25" s="253">
        <v>100</v>
      </c>
      <c r="J25" s="253">
        <v>100</v>
      </c>
      <c r="K25" s="253">
        <v>100</v>
      </c>
      <c r="L25" s="256">
        <v>100</v>
      </c>
      <c r="M25" s="253">
        <v>100</v>
      </c>
      <c r="N25" s="253">
        <v>100</v>
      </c>
      <c r="O25" s="253">
        <v>100</v>
      </c>
      <c r="P25" s="253">
        <v>100</v>
      </c>
      <c r="Q25" s="253">
        <v>100</v>
      </c>
      <c r="R25" s="254">
        <v>100</v>
      </c>
      <c r="S25" s="253">
        <v>100</v>
      </c>
      <c r="T25" s="253">
        <v>100</v>
      </c>
      <c r="U25" s="253">
        <v>100</v>
      </c>
      <c r="V25" s="13">
        <v>100</v>
      </c>
      <c r="W25" s="278" t="s">
        <v>151</v>
      </c>
    </row>
    <row r="26" spans="1:23" ht="14.5" x14ac:dyDescent="0.3">
      <c r="A26" s="244"/>
      <c r="B26" s="102" t="s">
        <v>152</v>
      </c>
      <c r="C26" s="26" t="s">
        <v>153</v>
      </c>
      <c r="D26" s="58" t="s">
        <v>130</v>
      </c>
      <c r="E26" s="30" t="s">
        <v>131</v>
      </c>
      <c r="F26" s="255">
        <v>0</v>
      </c>
      <c r="G26" s="351">
        <v>9.2629999999999999</v>
      </c>
      <c r="H26" s="342">
        <v>20.693000000000001</v>
      </c>
      <c r="I26" s="342">
        <v>69.72</v>
      </c>
      <c r="J26" s="342">
        <v>49.761000000000003</v>
      </c>
      <c r="K26" s="342">
        <v>39.625999999999998</v>
      </c>
      <c r="L26" s="312">
        <f t="shared" si="0"/>
        <v>189.06300000000002</v>
      </c>
      <c r="M26" s="342">
        <v>9.6929999999999996</v>
      </c>
      <c r="N26" s="342">
        <v>24.263000000000002</v>
      </c>
      <c r="O26" s="342">
        <v>7.5060000000000002</v>
      </c>
      <c r="P26" s="342">
        <v>1.3220000000000001</v>
      </c>
      <c r="Q26" s="342">
        <v>7.9059999999999997</v>
      </c>
      <c r="R26" s="343">
        <f t="shared" si="1"/>
        <v>50.690000000000005</v>
      </c>
      <c r="S26" s="342">
        <v>45.587000000000003</v>
      </c>
      <c r="T26" s="342">
        <v>48.511000000000003</v>
      </c>
      <c r="U26" s="342">
        <v>54.838999999999999</v>
      </c>
      <c r="V26" s="344">
        <f t="shared" si="2"/>
        <v>388.69000000000005</v>
      </c>
      <c r="W26" s="278" t="s">
        <v>154</v>
      </c>
    </row>
    <row r="27" spans="1:23" ht="14.5" x14ac:dyDescent="0.3">
      <c r="A27" s="244"/>
      <c r="B27" s="102" t="s">
        <v>155</v>
      </c>
      <c r="C27" s="26" t="s">
        <v>153</v>
      </c>
      <c r="D27" s="58" t="s">
        <v>134</v>
      </c>
      <c r="E27" s="30" t="s">
        <v>131</v>
      </c>
      <c r="F27" s="255">
        <v>0</v>
      </c>
      <c r="G27" s="351">
        <v>0.20799999999999999</v>
      </c>
      <c r="H27" s="342">
        <v>0.67</v>
      </c>
      <c r="I27" s="342">
        <v>5.0880000000000001</v>
      </c>
      <c r="J27" s="342">
        <v>7.0150000000000006</v>
      </c>
      <c r="K27" s="342">
        <v>8.5760000000000005</v>
      </c>
      <c r="L27" s="312">
        <f t="shared" si="0"/>
        <v>21.557000000000002</v>
      </c>
      <c r="M27" s="342">
        <v>8.9250000000000007</v>
      </c>
      <c r="N27" s="342">
        <v>10.215</v>
      </c>
      <c r="O27" s="342">
        <v>10.497999999999999</v>
      </c>
      <c r="P27" s="342">
        <v>10.565999999999999</v>
      </c>
      <c r="Q27" s="342">
        <v>10.629999999999999</v>
      </c>
      <c r="R27" s="343">
        <f t="shared" si="1"/>
        <v>50.833999999999989</v>
      </c>
      <c r="S27" s="342">
        <v>51.333999999999989</v>
      </c>
      <c r="T27" s="342">
        <v>51.833999999999989</v>
      </c>
      <c r="U27" s="342">
        <v>52.333999999999989</v>
      </c>
      <c r="V27" s="344">
        <f t="shared" si="2"/>
        <v>227.89299999999997</v>
      </c>
      <c r="W27" s="278" t="s">
        <v>156</v>
      </c>
    </row>
    <row r="28" spans="1:23" ht="14.5" x14ac:dyDescent="0.3">
      <c r="A28" s="244"/>
      <c r="B28" s="102" t="s">
        <v>157</v>
      </c>
      <c r="C28" s="26" t="s">
        <v>153</v>
      </c>
      <c r="D28" s="58" t="s">
        <v>137</v>
      </c>
      <c r="E28" s="30" t="s">
        <v>131</v>
      </c>
      <c r="F28" s="305">
        <f t="shared" ref="F28:U28" si="4">F26+F27</f>
        <v>0</v>
      </c>
      <c r="G28" s="305">
        <f t="shared" si="4"/>
        <v>9.4710000000000001</v>
      </c>
      <c r="H28" s="256">
        <f t="shared" si="4"/>
        <v>21.363000000000003</v>
      </c>
      <c r="I28" s="256">
        <f t="shared" si="4"/>
        <v>74.807999999999993</v>
      </c>
      <c r="J28" s="256">
        <f t="shared" si="4"/>
        <v>56.776000000000003</v>
      </c>
      <c r="K28" s="256">
        <f t="shared" si="4"/>
        <v>48.201999999999998</v>
      </c>
      <c r="L28" s="256">
        <f t="shared" si="4"/>
        <v>210.62</v>
      </c>
      <c r="M28" s="256">
        <f t="shared" si="4"/>
        <v>18.618000000000002</v>
      </c>
      <c r="N28" s="256">
        <f t="shared" si="4"/>
        <v>34.478000000000002</v>
      </c>
      <c r="O28" s="256">
        <f t="shared" si="4"/>
        <v>18.003999999999998</v>
      </c>
      <c r="P28" s="256">
        <f t="shared" si="4"/>
        <v>11.887999999999998</v>
      </c>
      <c r="Q28" s="256">
        <f t="shared" si="4"/>
        <v>18.535999999999998</v>
      </c>
      <c r="R28" s="256">
        <f t="shared" si="4"/>
        <v>101.524</v>
      </c>
      <c r="S28" s="256">
        <f t="shared" si="4"/>
        <v>96.920999999999992</v>
      </c>
      <c r="T28" s="256">
        <f t="shared" si="4"/>
        <v>100.345</v>
      </c>
      <c r="U28" s="256">
        <f t="shared" si="4"/>
        <v>107.17299999999999</v>
      </c>
      <c r="V28" s="13">
        <f t="shared" si="2"/>
        <v>616.58299999999997</v>
      </c>
      <c r="W28" s="278" t="s">
        <v>158</v>
      </c>
    </row>
    <row r="29" spans="1:23" ht="29" x14ac:dyDescent="0.3">
      <c r="A29" s="244"/>
      <c r="B29" s="102" t="s">
        <v>159</v>
      </c>
      <c r="C29" s="25" t="s">
        <v>160</v>
      </c>
      <c r="D29" s="183" t="s">
        <v>161</v>
      </c>
      <c r="E29" s="29" t="s">
        <v>142</v>
      </c>
      <c r="F29" s="255">
        <v>9.75</v>
      </c>
      <c r="G29" s="252">
        <v>0.33</v>
      </c>
      <c r="H29" s="253">
        <v>0.33</v>
      </c>
      <c r="I29" s="253">
        <v>0.33</v>
      </c>
      <c r="J29" s="253">
        <v>0.33</v>
      </c>
      <c r="K29" s="253">
        <v>0.33</v>
      </c>
      <c r="L29" s="256">
        <v>0.33</v>
      </c>
      <c r="M29" s="253">
        <v>0.35</v>
      </c>
      <c r="N29" s="253">
        <v>0.35</v>
      </c>
      <c r="O29" s="253">
        <v>0.35</v>
      </c>
      <c r="P29" s="253">
        <v>0.35</v>
      </c>
      <c r="Q29" s="253">
        <v>0.35</v>
      </c>
      <c r="R29" s="254">
        <v>0.35</v>
      </c>
      <c r="S29" s="253">
        <v>0.44</v>
      </c>
      <c r="T29" s="253">
        <v>0.53</v>
      </c>
      <c r="U29" s="253">
        <v>0.61</v>
      </c>
      <c r="V29" s="13">
        <v>0.61</v>
      </c>
      <c r="W29" s="278" t="s">
        <v>162</v>
      </c>
    </row>
    <row r="30" spans="1:23" ht="29" x14ac:dyDescent="0.3">
      <c r="A30" s="244"/>
      <c r="B30" s="102" t="s">
        <v>163</v>
      </c>
      <c r="C30" s="25" t="s">
        <v>164</v>
      </c>
      <c r="D30" s="183" t="s">
        <v>165</v>
      </c>
      <c r="E30" s="29" t="s">
        <v>142</v>
      </c>
      <c r="F30" s="255" t="s">
        <v>122</v>
      </c>
      <c r="G30" s="252">
        <v>0.33</v>
      </c>
      <c r="H30" s="253">
        <v>0.33</v>
      </c>
      <c r="I30" s="253">
        <v>0.33</v>
      </c>
      <c r="J30" s="253">
        <v>0.33</v>
      </c>
      <c r="K30" s="253">
        <v>0.33</v>
      </c>
      <c r="L30" s="256">
        <v>0.33</v>
      </c>
      <c r="M30" s="253">
        <v>0.35</v>
      </c>
      <c r="N30" s="253">
        <v>0.35</v>
      </c>
      <c r="O30" s="253">
        <v>0.35</v>
      </c>
      <c r="P30" s="253">
        <v>0.35</v>
      </c>
      <c r="Q30" s="253">
        <v>0.35</v>
      </c>
      <c r="R30" s="254">
        <v>0.35</v>
      </c>
      <c r="S30" s="253">
        <v>0.44</v>
      </c>
      <c r="T30" s="253">
        <v>0.53</v>
      </c>
      <c r="U30" s="253">
        <v>0.61</v>
      </c>
      <c r="V30" s="13">
        <v>0.61</v>
      </c>
      <c r="W30" s="278" t="s">
        <v>166</v>
      </c>
    </row>
    <row r="31" spans="1:23" ht="29" x14ac:dyDescent="0.3">
      <c r="A31" s="244"/>
      <c r="B31" s="102" t="s">
        <v>167</v>
      </c>
      <c r="C31" s="25" t="s">
        <v>168</v>
      </c>
      <c r="D31" s="183" t="s">
        <v>169</v>
      </c>
      <c r="E31" s="29" t="s">
        <v>142</v>
      </c>
      <c r="F31" s="255" t="s">
        <v>122</v>
      </c>
      <c r="G31" s="252">
        <v>0.33</v>
      </c>
      <c r="H31" s="253">
        <v>0.33</v>
      </c>
      <c r="I31" s="253">
        <v>0.33</v>
      </c>
      <c r="J31" s="253">
        <v>0.33</v>
      </c>
      <c r="K31" s="253">
        <v>0.33</v>
      </c>
      <c r="L31" s="256">
        <v>0.33</v>
      </c>
      <c r="M31" s="253">
        <v>0.35</v>
      </c>
      <c r="N31" s="253">
        <v>0.35</v>
      </c>
      <c r="O31" s="253">
        <v>0.35</v>
      </c>
      <c r="P31" s="253">
        <v>0.35</v>
      </c>
      <c r="Q31" s="253">
        <v>0.35</v>
      </c>
      <c r="R31" s="254">
        <v>0.35</v>
      </c>
      <c r="S31" s="253">
        <v>0.44</v>
      </c>
      <c r="T31" s="253">
        <v>0.53</v>
      </c>
      <c r="U31" s="253">
        <v>0.61</v>
      </c>
      <c r="V31" s="13">
        <v>0.61</v>
      </c>
      <c r="W31" s="278" t="s">
        <v>170</v>
      </c>
    </row>
    <row r="32" spans="1:23" ht="14.5" x14ac:dyDescent="0.3">
      <c r="A32" s="244"/>
      <c r="B32" s="102" t="s">
        <v>171</v>
      </c>
      <c r="C32" s="25" t="s">
        <v>172</v>
      </c>
      <c r="D32" s="183" t="s">
        <v>130</v>
      </c>
      <c r="E32" s="29" t="s">
        <v>131</v>
      </c>
      <c r="F32" s="255" t="s">
        <v>122</v>
      </c>
      <c r="G32" s="252">
        <v>0</v>
      </c>
      <c r="H32" s="253">
        <v>0</v>
      </c>
      <c r="I32" s="253">
        <v>0</v>
      </c>
      <c r="J32" s="253">
        <v>0</v>
      </c>
      <c r="K32" s="257">
        <v>0</v>
      </c>
      <c r="L32" s="256">
        <f t="shared" si="0"/>
        <v>0</v>
      </c>
      <c r="M32" s="253">
        <v>0</v>
      </c>
      <c r="N32" s="253">
        <v>0</v>
      </c>
      <c r="O32" s="253">
        <v>0</v>
      </c>
      <c r="P32" s="253">
        <v>0</v>
      </c>
      <c r="Q32" s="253">
        <v>0</v>
      </c>
      <c r="R32" s="254">
        <f t="shared" si="1"/>
        <v>0</v>
      </c>
      <c r="S32" s="253">
        <v>0</v>
      </c>
      <c r="T32" s="253">
        <v>0</v>
      </c>
      <c r="U32" s="253">
        <v>0</v>
      </c>
      <c r="V32" s="13">
        <f t="shared" si="2"/>
        <v>0</v>
      </c>
      <c r="W32" s="278" t="s">
        <v>173</v>
      </c>
    </row>
    <row r="33" spans="1:23" ht="14.5" x14ac:dyDescent="0.3">
      <c r="A33" s="244"/>
      <c r="B33" s="102" t="s">
        <v>174</v>
      </c>
      <c r="C33" s="25" t="s">
        <v>172</v>
      </c>
      <c r="D33" s="183" t="s">
        <v>134</v>
      </c>
      <c r="E33" s="29" t="s">
        <v>131</v>
      </c>
      <c r="F33" s="255" t="s">
        <v>122</v>
      </c>
      <c r="G33" s="252">
        <v>0</v>
      </c>
      <c r="H33" s="253">
        <v>0</v>
      </c>
      <c r="I33" s="253">
        <v>0</v>
      </c>
      <c r="J33" s="253">
        <v>0</v>
      </c>
      <c r="K33" s="253">
        <v>0</v>
      </c>
      <c r="L33" s="256">
        <f t="shared" si="0"/>
        <v>0</v>
      </c>
      <c r="M33" s="253">
        <v>0</v>
      </c>
      <c r="N33" s="253">
        <v>0</v>
      </c>
      <c r="O33" s="253">
        <v>0</v>
      </c>
      <c r="P33" s="253">
        <v>0</v>
      </c>
      <c r="Q33" s="253">
        <v>0</v>
      </c>
      <c r="R33" s="254">
        <f t="shared" si="1"/>
        <v>0</v>
      </c>
      <c r="S33" s="253">
        <v>0</v>
      </c>
      <c r="T33" s="253">
        <v>0</v>
      </c>
      <c r="U33" s="253">
        <v>0</v>
      </c>
      <c r="V33" s="13">
        <f t="shared" si="2"/>
        <v>0</v>
      </c>
      <c r="W33" s="278" t="s">
        <v>175</v>
      </c>
    </row>
    <row r="34" spans="1:23" ht="14.5" x14ac:dyDescent="0.3">
      <c r="A34" s="244"/>
      <c r="B34" s="102" t="s">
        <v>176</v>
      </c>
      <c r="C34" s="25" t="s">
        <v>172</v>
      </c>
      <c r="D34" s="183" t="s">
        <v>137</v>
      </c>
      <c r="E34" s="29" t="s">
        <v>131</v>
      </c>
      <c r="F34" s="305" t="e">
        <f t="shared" ref="F34:U34" si="5">F32+F33</f>
        <v>#VALUE!</v>
      </c>
      <c r="G34" s="305">
        <f t="shared" si="5"/>
        <v>0</v>
      </c>
      <c r="H34" s="256">
        <f t="shared" si="5"/>
        <v>0</v>
      </c>
      <c r="I34" s="256">
        <f t="shared" si="5"/>
        <v>0</v>
      </c>
      <c r="J34" s="256">
        <f t="shared" si="5"/>
        <v>0</v>
      </c>
      <c r="K34" s="256">
        <f t="shared" si="5"/>
        <v>0</v>
      </c>
      <c r="L34" s="256">
        <f t="shared" si="5"/>
        <v>0</v>
      </c>
      <c r="M34" s="256">
        <f t="shared" si="5"/>
        <v>0</v>
      </c>
      <c r="N34" s="256">
        <f t="shared" si="5"/>
        <v>0</v>
      </c>
      <c r="O34" s="256">
        <f t="shared" si="5"/>
        <v>0</v>
      </c>
      <c r="P34" s="256">
        <f t="shared" si="5"/>
        <v>0</v>
      </c>
      <c r="Q34" s="256">
        <f t="shared" si="5"/>
        <v>0</v>
      </c>
      <c r="R34" s="256">
        <f t="shared" si="5"/>
        <v>0</v>
      </c>
      <c r="S34" s="256">
        <f t="shared" si="5"/>
        <v>0</v>
      </c>
      <c r="T34" s="256">
        <f t="shared" si="5"/>
        <v>0</v>
      </c>
      <c r="U34" s="256">
        <f t="shared" si="5"/>
        <v>0</v>
      </c>
      <c r="V34" s="13">
        <f t="shared" si="2"/>
        <v>0</v>
      </c>
      <c r="W34" s="278" t="s">
        <v>177</v>
      </c>
    </row>
    <row r="35" spans="1:23" ht="29" x14ac:dyDescent="0.3">
      <c r="A35" s="244"/>
      <c r="B35" s="102" t="s">
        <v>178</v>
      </c>
      <c r="C35" s="26" t="s">
        <v>179</v>
      </c>
      <c r="D35" s="58" t="s">
        <v>180</v>
      </c>
      <c r="E35" s="30" t="s">
        <v>181</v>
      </c>
      <c r="F35" s="255">
        <v>383</v>
      </c>
      <c r="G35" s="252">
        <v>383</v>
      </c>
      <c r="H35" s="253">
        <v>383</v>
      </c>
      <c r="I35" s="253">
        <v>383</v>
      </c>
      <c r="J35" s="253">
        <v>383</v>
      </c>
      <c r="K35" s="253">
        <v>383</v>
      </c>
      <c r="L35" s="256">
        <v>383</v>
      </c>
      <c r="M35" s="253">
        <v>383</v>
      </c>
      <c r="N35" s="253">
        <v>383</v>
      </c>
      <c r="O35" s="253">
        <v>383</v>
      </c>
      <c r="P35" s="253">
        <v>383</v>
      </c>
      <c r="Q35" s="253">
        <v>383</v>
      </c>
      <c r="R35" s="254">
        <v>376</v>
      </c>
      <c r="S35" s="253">
        <v>383</v>
      </c>
      <c r="T35" s="253">
        <v>383</v>
      </c>
      <c r="U35" s="253">
        <v>383</v>
      </c>
      <c r="V35" s="13">
        <v>383</v>
      </c>
      <c r="W35" s="278" t="s">
        <v>182</v>
      </c>
    </row>
    <row r="36" spans="1:23" ht="29" x14ac:dyDescent="0.3">
      <c r="A36" s="244"/>
      <c r="B36" s="102" t="s">
        <v>183</v>
      </c>
      <c r="C36" s="26" t="s">
        <v>184</v>
      </c>
      <c r="D36" s="58" t="s">
        <v>185</v>
      </c>
      <c r="E36" s="30" t="s">
        <v>181</v>
      </c>
      <c r="F36" s="255" t="s">
        <v>122</v>
      </c>
      <c r="G36" s="252">
        <v>383</v>
      </c>
      <c r="H36" s="253">
        <v>383</v>
      </c>
      <c r="I36" s="253">
        <v>383</v>
      </c>
      <c r="J36" s="253">
        <v>383</v>
      </c>
      <c r="K36" s="253">
        <v>383</v>
      </c>
      <c r="L36" s="256">
        <v>383</v>
      </c>
      <c r="M36" s="253">
        <v>383</v>
      </c>
      <c r="N36" s="253">
        <v>383</v>
      </c>
      <c r="O36" s="253">
        <v>383</v>
      </c>
      <c r="P36" s="253">
        <v>383</v>
      </c>
      <c r="Q36" s="253">
        <v>383</v>
      </c>
      <c r="R36" s="254">
        <v>376</v>
      </c>
      <c r="S36" s="253">
        <v>383</v>
      </c>
      <c r="T36" s="253">
        <v>383</v>
      </c>
      <c r="U36" s="253">
        <v>383</v>
      </c>
      <c r="V36" s="13">
        <v>383</v>
      </c>
      <c r="W36" s="278" t="s">
        <v>186</v>
      </c>
    </row>
    <row r="37" spans="1:23" ht="29" x14ac:dyDescent="0.3">
      <c r="A37" s="244"/>
      <c r="B37" s="102" t="s">
        <v>187</v>
      </c>
      <c r="C37" s="26" t="s">
        <v>188</v>
      </c>
      <c r="D37" s="58" t="s">
        <v>189</v>
      </c>
      <c r="E37" s="30" t="s">
        <v>181</v>
      </c>
      <c r="F37" s="255" t="s">
        <v>122</v>
      </c>
      <c r="G37" s="252">
        <v>380</v>
      </c>
      <c r="H37" s="253">
        <v>357</v>
      </c>
      <c r="I37" s="253">
        <v>306</v>
      </c>
      <c r="J37" s="253">
        <v>255</v>
      </c>
      <c r="K37" s="253">
        <v>231</v>
      </c>
      <c r="L37" s="256" t="s">
        <v>122</v>
      </c>
      <c r="M37" s="253">
        <v>228</v>
      </c>
      <c r="N37" s="253">
        <v>221</v>
      </c>
      <c r="O37" s="253">
        <v>204</v>
      </c>
      <c r="P37" s="253">
        <v>195</v>
      </c>
      <c r="Q37" s="354">
        <v>192</v>
      </c>
      <c r="R37" s="254" t="s">
        <v>122</v>
      </c>
      <c r="S37" s="253">
        <v>123</v>
      </c>
      <c r="T37" s="253">
        <v>49</v>
      </c>
      <c r="U37" s="253">
        <v>0</v>
      </c>
      <c r="V37" s="13" t="s">
        <v>122</v>
      </c>
      <c r="W37" s="278" t="s">
        <v>190</v>
      </c>
    </row>
    <row r="38" spans="1:23" ht="14.5" x14ac:dyDescent="0.3">
      <c r="A38" s="244"/>
      <c r="B38" s="102" t="s">
        <v>191</v>
      </c>
      <c r="C38" s="26" t="s">
        <v>192</v>
      </c>
      <c r="D38" s="58" t="s">
        <v>130</v>
      </c>
      <c r="E38" s="30" t="s">
        <v>131</v>
      </c>
      <c r="F38" s="255" t="s">
        <v>122</v>
      </c>
      <c r="G38" s="351">
        <v>1.47</v>
      </c>
      <c r="H38" s="342">
        <v>56.530999999999999</v>
      </c>
      <c r="I38" s="342">
        <v>107.881</v>
      </c>
      <c r="J38" s="342">
        <v>119.902</v>
      </c>
      <c r="K38" s="342">
        <v>56.075000000000003</v>
      </c>
      <c r="L38" s="256">
        <f t="shared" si="0"/>
        <v>341.85899999999998</v>
      </c>
      <c r="M38" s="342">
        <v>1.24</v>
      </c>
      <c r="N38" s="342">
        <v>19.25</v>
      </c>
      <c r="O38" s="342">
        <v>32.5</v>
      </c>
      <c r="P38" s="342">
        <v>12.01</v>
      </c>
      <c r="Q38" s="342">
        <v>6.19</v>
      </c>
      <c r="R38" s="254">
        <f t="shared" si="1"/>
        <v>71.19</v>
      </c>
      <c r="S38" s="342">
        <v>129.74700000000001</v>
      </c>
      <c r="T38" s="342">
        <v>150.58199999999999</v>
      </c>
      <c r="U38" s="342">
        <v>49.593000000000004</v>
      </c>
      <c r="V38" s="344">
        <f t="shared" si="2"/>
        <v>742.971</v>
      </c>
      <c r="W38" s="278" t="s">
        <v>193</v>
      </c>
    </row>
    <row r="39" spans="1:23" ht="14.5" x14ac:dyDescent="0.3">
      <c r="A39" s="244"/>
      <c r="B39" s="102" t="s">
        <v>194</v>
      </c>
      <c r="C39" s="26" t="s">
        <v>192</v>
      </c>
      <c r="D39" s="58" t="s">
        <v>134</v>
      </c>
      <c r="E39" s="30" t="s">
        <v>131</v>
      </c>
      <c r="F39" s="255" t="s">
        <v>122</v>
      </c>
      <c r="G39" s="351">
        <v>2E-3</v>
      </c>
      <c r="H39" s="342">
        <v>1.7999999999999999E-2</v>
      </c>
      <c r="I39" s="342">
        <v>0.17599999999999999</v>
      </c>
      <c r="J39" s="342">
        <v>1.05</v>
      </c>
      <c r="K39" s="342">
        <v>3.9969999999999999</v>
      </c>
      <c r="L39" s="256">
        <f t="shared" si="0"/>
        <v>5.2430000000000003</v>
      </c>
      <c r="M39" s="342">
        <v>4.1761999999999997</v>
      </c>
      <c r="N39" s="342">
        <v>4.3553999999999995</v>
      </c>
      <c r="O39" s="342">
        <v>4.5345999999999993</v>
      </c>
      <c r="P39" s="342">
        <v>4.7137999999999991</v>
      </c>
      <c r="Q39" s="342">
        <v>4.8929999999999989</v>
      </c>
      <c r="R39" s="254">
        <f t="shared" si="1"/>
        <v>22.672999999999995</v>
      </c>
      <c r="S39" s="342">
        <v>24.306999999999995</v>
      </c>
      <c r="T39" s="342">
        <v>26.197999999999993</v>
      </c>
      <c r="U39" s="342">
        <v>26.845999999999993</v>
      </c>
      <c r="V39" s="344">
        <f t="shared" si="2"/>
        <v>105.26699999999998</v>
      </c>
      <c r="W39" s="278" t="s">
        <v>195</v>
      </c>
    </row>
    <row r="40" spans="1:23" ht="14.5" x14ac:dyDescent="0.3">
      <c r="A40" s="244"/>
      <c r="B40" s="102" t="s">
        <v>196</v>
      </c>
      <c r="C40" s="26" t="s">
        <v>192</v>
      </c>
      <c r="D40" s="58" t="s">
        <v>137</v>
      </c>
      <c r="E40" s="30" t="s">
        <v>131</v>
      </c>
      <c r="F40" s="305" t="e">
        <f t="shared" ref="F40:U40" si="6">F38+F39</f>
        <v>#VALUE!</v>
      </c>
      <c r="G40" s="355">
        <f t="shared" si="6"/>
        <v>1.472</v>
      </c>
      <c r="H40" s="312">
        <f t="shared" si="6"/>
        <v>56.548999999999999</v>
      </c>
      <c r="I40" s="312">
        <f t="shared" si="6"/>
        <v>108.057</v>
      </c>
      <c r="J40" s="312">
        <f t="shared" si="6"/>
        <v>120.952</v>
      </c>
      <c r="K40" s="312">
        <f t="shared" si="6"/>
        <v>60.072000000000003</v>
      </c>
      <c r="L40" s="312">
        <f t="shared" si="6"/>
        <v>347.10199999999998</v>
      </c>
      <c r="M40" s="312">
        <f t="shared" si="6"/>
        <v>5.4161999999999999</v>
      </c>
      <c r="N40" s="312">
        <f t="shared" si="6"/>
        <v>23.605399999999999</v>
      </c>
      <c r="O40" s="312">
        <f t="shared" si="6"/>
        <v>37.034599999999998</v>
      </c>
      <c r="P40" s="312">
        <f t="shared" si="6"/>
        <v>16.723799999999997</v>
      </c>
      <c r="Q40" s="312">
        <f t="shared" si="6"/>
        <v>11.082999999999998</v>
      </c>
      <c r="R40" s="312">
        <f t="shared" si="6"/>
        <v>93.863</v>
      </c>
      <c r="S40" s="312">
        <f t="shared" si="6"/>
        <v>154.054</v>
      </c>
      <c r="T40" s="256">
        <f t="shared" si="6"/>
        <v>176.77999999999997</v>
      </c>
      <c r="U40" s="312">
        <f t="shared" si="6"/>
        <v>76.438999999999993</v>
      </c>
      <c r="V40" s="344">
        <f t="shared" si="2"/>
        <v>848.23799999999994</v>
      </c>
      <c r="W40" s="278" t="s">
        <v>197</v>
      </c>
    </row>
    <row r="41" spans="1:23" ht="29" x14ac:dyDescent="0.3">
      <c r="A41" s="244"/>
      <c r="B41" s="102" t="s">
        <v>198</v>
      </c>
      <c r="C41" s="25" t="s">
        <v>199</v>
      </c>
      <c r="D41" s="183" t="s">
        <v>200</v>
      </c>
      <c r="E41" s="29" t="s">
        <v>181</v>
      </c>
      <c r="F41" s="255" t="s">
        <v>122</v>
      </c>
      <c r="G41" s="252" t="s">
        <v>122</v>
      </c>
      <c r="H41" s="252" t="s">
        <v>122</v>
      </c>
      <c r="I41" s="252" t="s">
        <v>122</v>
      </c>
      <c r="J41" s="252" t="s">
        <v>122</v>
      </c>
      <c r="K41" s="252" t="s">
        <v>122</v>
      </c>
      <c r="L41" s="256">
        <v>0</v>
      </c>
      <c r="M41" s="253" t="s">
        <v>122</v>
      </c>
      <c r="N41" s="253" t="s">
        <v>122</v>
      </c>
      <c r="O41" s="253" t="s">
        <v>122</v>
      </c>
      <c r="P41" s="253" t="s">
        <v>122</v>
      </c>
      <c r="Q41" s="253" t="s">
        <v>122</v>
      </c>
      <c r="R41" s="254">
        <v>0</v>
      </c>
      <c r="S41" s="253" t="s">
        <v>122</v>
      </c>
      <c r="T41" s="253" t="s">
        <v>122</v>
      </c>
      <c r="U41" s="253" t="s">
        <v>122</v>
      </c>
      <c r="V41" s="13">
        <v>0</v>
      </c>
      <c r="W41" s="278" t="s">
        <v>201</v>
      </c>
    </row>
    <row r="42" spans="1:23" ht="29" x14ac:dyDescent="0.3">
      <c r="A42" s="244"/>
      <c r="B42" s="102" t="s">
        <v>202</v>
      </c>
      <c r="C42" s="25" t="s">
        <v>203</v>
      </c>
      <c r="D42" s="183" t="s">
        <v>204</v>
      </c>
      <c r="E42" s="29" t="s">
        <v>181</v>
      </c>
      <c r="F42" s="255" t="s">
        <v>122</v>
      </c>
      <c r="G42" s="252" t="s">
        <v>122</v>
      </c>
      <c r="H42" s="252" t="s">
        <v>122</v>
      </c>
      <c r="I42" s="252" t="s">
        <v>122</v>
      </c>
      <c r="J42" s="252" t="s">
        <v>122</v>
      </c>
      <c r="K42" s="252" t="s">
        <v>122</v>
      </c>
      <c r="L42" s="256">
        <f t="shared" si="0"/>
        <v>0</v>
      </c>
      <c r="M42" s="253" t="s">
        <v>122</v>
      </c>
      <c r="N42" s="253" t="s">
        <v>122</v>
      </c>
      <c r="O42" s="253" t="s">
        <v>122</v>
      </c>
      <c r="P42" s="253" t="s">
        <v>122</v>
      </c>
      <c r="Q42" s="253" t="s">
        <v>122</v>
      </c>
      <c r="R42" s="254">
        <f t="shared" si="1"/>
        <v>0</v>
      </c>
      <c r="S42" s="253" t="s">
        <v>122</v>
      </c>
      <c r="T42" s="253" t="s">
        <v>122</v>
      </c>
      <c r="U42" s="253" t="s">
        <v>122</v>
      </c>
      <c r="V42" s="13">
        <f t="shared" si="2"/>
        <v>0</v>
      </c>
      <c r="W42" s="278" t="s">
        <v>205</v>
      </c>
    </row>
    <row r="43" spans="1:23" ht="29" x14ac:dyDescent="0.3">
      <c r="A43" s="244"/>
      <c r="B43" s="102" t="s">
        <v>206</v>
      </c>
      <c r="C43" s="25" t="s">
        <v>207</v>
      </c>
      <c r="D43" s="183" t="s">
        <v>208</v>
      </c>
      <c r="E43" s="29" t="s">
        <v>181</v>
      </c>
      <c r="F43" s="255" t="s">
        <v>122</v>
      </c>
      <c r="G43" s="252" t="s">
        <v>122</v>
      </c>
      <c r="H43" s="252" t="s">
        <v>122</v>
      </c>
      <c r="I43" s="252" t="s">
        <v>122</v>
      </c>
      <c r="J43" s="252" t="s">
        <v>122</v>
      </c>
      <c r="K43" s="252" t="s">
        <v>122</v>
      </c>
      <c r="L43" s="256">
        <f t="shared" si="0"/>
        <v>0</v>
      </c>
      <c r="M43" s="253" t="s">
        <v>122</v>
      </c>
      <c r="N43" s="253" t="s">
        <v>122</v>
      </c>
      <c r="O43" s="253" t="s">
        <v>122</v>
      </c>
      <c r="P43" s="253" t="s">
        <v>122</v>
      </c>
      <c r="Q43" s="253" t="s">
        <v>122</v>
      </c>
      <c r="R43" s="254">
        <f t="shared" si="1"/>
        <v>0</v>
      </c>
      <c r="S43" s="253" t="s">
        <v>122</v>
      </c>
      <c r="T43" s="253" t="s">
        <v>122</v>
      </c>
      <c r="U43" s="253" t="s">
        <v>122</v>
      </c>
      <c r="V43" s="13">
        <f t="shared" si="2"/>
        <v>0</v>
      </c>
      <c r="W43" s="278" t="s">
        <v>209</v>
      </c>
    </row>
    <row r="44" spans="1:23" ht="14.5" x14ac:dyDescent="0.3">
      <c r="A44" s="244"/>
      <c r="B44" s="102" t="s">
        <v>210</v>
      </c>
      <c r="C44" s="25" t="s">
        <v>211</v>
      </c>
      <c r="D44" s="183" t="s">
        <v>130</v>
      </c>
      <c r="E44" s="29" t="s">
        <v>131</v>
      </c>
      <c r="F44" s="255" t="s">
        <v>122</v>
      </c>
      <c r="G44" s="252" t="s">
        <v>122</v>
      </c>
      <c r="H44" s="252" t="s">
        <v>122</v>
      </c>
      <c r="I44" s="252" t="s">
        <v>122</v>
      </c>
      <c r="J44" s="252" t="s">
        <v>122</v>
      </c>
      <c r="K44" s="252" t="s">
        <v>122</v>
      </c>
      <c r="L44" s="256">
        <f t="shared" si="0"/>
        <v>0</v>
      </c>
      <c r="M44" s="315" t="s">
        <v>122</v>
      </c>
      <c r="N44" s="315" t="s">
        <v>122</v>
      </c>
      <c r="O44" s="315" t="s">
        <v>122</v>
      </c>
      <c r="P44" s="315" t="s">
        <v>122</v>
      </c>
      <c r="Q44" s="315" t="s">
        <v>122</v>
      </c>
      <c r="R44" s="254">
        <f t="shared" si="1"/>
        <v>0</v>
      </c>
      <c r="S44" s="253" t="s">
        <v>122</v>
      </c>
      <c r="T44" s="253" t="s">
        <v>122</v>
      </c>
      <c r="U44" s="253" t="s">
        <v>122</v>
      </c>
      <c r="V44" s="13">
        <f t="shared" si="2"/>
        <v>0</v>
      </c>
      <c r="W44" s="278" t="s">
        <v>212</v>
      </c>
    </row>
    <row r="45" spans="1:23" ht="14.5" x14ac:dyDescent="0.3">
      <c r="A45" s="244"/>
      <c r="B45" s="102" t="s">
        <v>213</v>
      </c>
      <c r="C45" s="25" t="s">
        <v>211</v>
      </c>
      <c r="D45" s="183" t="s">
        <v>134</v>
      </c>
      <c r="E45" s="29" t="s">
        <v>131</v>
      </c>
      <c r="F45" s="255" t="s">
        <v>122</v>
      </c>
      <c r="G45" s="252" t="s">
        <v>122</v>
      </c>
      <c r="H45" s="252" t="s">
        <v>122</v>
      </c>
      <c r="I45" s="252" t="s">
        <v>122</v>
      </c>
      <c r="J45" s="252" t="s">
        <v>122</v>
      </c>
      <c r="K45" s="252" t="s">
        <v>122</v>
      </c>
      <c r="L45" s="256">
        <f t="shared" si="0"/>
        <v>0</v>
      </c>
      <c r="M45" s="253" t="s">
        <v>122</v>
      </c>
      <c r="N45" s="253" t="s">
        <v>122</v>
      </c>
      <c r="O45" s="253" t="s">
        <v>122</v>
      </c>
      <c r="P45" s="253" t="s">
        <v>122</v>
      </c>
      <c r="Q45" s="253" t="s">
        <v>122</v>
      </c>
      <c r="R45" s="254">
        <f t="shared" si="1"/>
        <v>0</v>
      </c>
      <c r="S45" s="253" t="s">
        <v>122</v>
      </c>
      <c r="T45" s="253" t="s">
        <v>122</v>
      </c>
      <c r="U45" s="253" t="s">
        <v>122</v>
      </c>
      <c r="V45" s="13">
        <f t="shared" si="2"/>
        <v>0</v>
      </c>
      <c r="W45" s="278" t="s">
        <v>214</v>
      </c>
    </row>
    <row r="46" spans="1:23" ht="14.5" x14ac:dyDescent="0.3">
      <c r="A46" s="244"/>
      <c r="B46" s="102" t="s">
        <v>215</v>
      </c>
      <c r="C46" s="25" t="s">
        <v>211</v>
      </c>
      <c r="D46" s="183" t="s">
        <v>137</v>
      </c>
      <c r="E46" s="29" t="s">
        <v>131</v>
      </c>
      <c r="F46" s="305" t="e">
        <f t="shared" ref="F46:U46" si="7">F44+F45</f>
        <v>#VALUE!</v>
      </c>
      <c r="G46" s="305" t="e">
        <f t="shared" si="7"/>
        <v>#VALUE!</v>
      </c>
      <c r="H46" s="256" t="e">
        <f t="shared" si="7"/>
        <v>#VALUE!</v>
      </c>
      <c r="I46" s="256" t="e">
        <f t="shared" si="7"/>
        <v>#VALUE!</v>
      </c>
      <c r="J46" s="256" t="e">
        <f t="shared" si="7"/>
        <v>#VALUE!</v>
      </c>
      <c r="K46" s="256" t="e">
        <f t="shared" si="7"/>
        <v>#VALUE!</v>
      </c>
      <c r="L46" s="256">
        <f t="shared" si="7"/>
        <v>0</v>
      </c>
      <c r="M46" s="256" t="e">
        <f t="shared" si="7"/>
        <v>#VALUE!</v>
      </c>
      <c r="N46" s="256" t="e">
        <f t="shared" si="7"/>
        <v>#VALUE!</v>
      </c>
      <c r="O46" s="256" t="e">
        <f t="shared" si="7"/>
        <v>#VALUE!</v>
      </c>
      <c r="P46" s="256" t="e">
        <f t="shared" si="7"/>
        <v>#VALUE!</v>
      </c>
      <c r="Q46" s="256" t="e">
        <f t="shared" si="7"/>
        <v>#VALUE!</v>
      </c>
      <c r="R46" s="256">
        <f t="shared" si="7"/>
        <v>0</v>
      </c>
      <c r="S46" s="256" t="e">
        <f t="shared" si="7"/>
        <v>#VALUE!</v>
      </c>
      <c r="T46" s="256" t="e">
        <f t="shared" si="7"/>
        <v>#VALUE!</v>
      </c>
      <c r="U46" s="256" t="e">
        <f t="shared" si="7"/>
        <v>#VALUE!</v>
      </c>
      <c r="V46" s="13" t="e">
        <f t="shared" si="2"/>
        <v>#VALUE!</v>
      </c>
      <c r="W46" s="278" t="s">
        <v>216</v>
      </c>
    </row>
    <row r="47" spans="1:23" ht="28.05" x14ac:dyDescent="0.3">
      <c r="A47" s="244"/>
      <c r="B47" s="102" t="s">
        <v>217</v>
      </c>
      <c r="C47" s="26" t="s">
        <v>218</v>
      </c>
      <c r="D47" s="58" t="s">
        <v>219</v>
      </c>
      <c r="E47" s="30" t="s">
        <v>181</v>
      </c>
      <c r="F47" s="255" t="s">
        <v>122</v>
      </c>
      <c r="G47" s="252" t="s">
        <v>122</v>
      </c>
      <c r="H47" s="252" t="s">
        <v>122</v>
      </c>
      <c r="I47" s="252" t="s">
        <v>122</v>
      </c>
      <c r="J47" s="252" t="s">
        <v>122</v>
      </c>
      <c r="K47" s="252" t="s">
        <v>122</v>
      </c>
      <c r="L47" s="256">
        <f t="shared" si="0"/>
        <v>0</v>
      </c>
      <c r="M47" s="253" t="s">
        <v>122</v>
      </c>
      <c r="N47" s="253" t="s">
        <v>122</v>
      </c>
      <c r="O47" s="253" t="s">
        <v>122</v>
      </c>
      <c r="P47" s="253" t="s">
        <v>122</v>
      </c>
      <c r="Q47" s="253" t="s">
        <v>122</v>
      </c>
      <c r="R47" s="254">
        <f t="shared" si="1"/>
        <v>0</v>
      </c>
      <c r="S47" s="253" t="s">
        <v>122</v>
      </c>
      <c r="T47" s="253" t="s">
        <v>122</v>
      </c>
      <c r="U47" s="253" t="s">
        <v>122</v>
      </c>
      <c r="V47" s="13">
        <f t="shared" si="2"/>
        <v>0</v>
      </c>
      <c r="W47" s="278" t="s">
        <v>220</v>
      </c>
    </row>
    <row r="48" spans="1:23" ht="48.8" customHeight="1" x14ac:dyDescent="0.3">
      <c r="A48" s="244"/>
      <c r="B48" s="102" t="s">
        <v>221</v>
      </c>
      <c r="C48" s="26" t="s">
        <v>222</v>
      </c>
      <c r="D48" s="58" t="s">
        <v>223</v>
      </c>
      <c r="E48" s="30" t="s">
        <v>181</v>
      </c>
      <c r="F48" s="255" t="s">
        <v>122</v>
      </c>
      <c r="G48" s="252" t="s">
        <v>122</v>
      </c>
      <c r="H48" s="252" t="s">
        <v>122</v>
      </c>
      <c r="I48" s="252" t="s">
        <v>122</v>
      </c>
      <c r="J48" s="252" t="s">
        <v>122</v>
      </c>
      <c r="K48" s="252" t="s">
        <v>122</v>
      </c>
      <c r="L48" s="256">
        <f t="shared" si="0"/>
        <v>0</v>
      </c>
      <c r="M48" s="253" t="s">
        <v>122</v>
      </c>
      <c r="N48" s="253" t="s">
        <v>122</v>
      </c>
      <c r="O48" s="253" t="s">
        <v>122</v>
      </c>
      <c r="P48" s="253" t="s">
        <v>122</v>
      </c>
      <c r="Q48" s="253" t="s">
        <v>122</v>
      </c>
      <c r="R48" s="254">
        <f t="shared" si="1"/>
        <v>0</v>
      </c>
      <c r="S48" s="253" t="s">
        <v>122</v>
      </c>
      <c r="T48" s="253" t="s">
        <v>122</v>
      </c>
      <c r="U48" s="253" t="s">
        <v>122</v>
      </c>
      <c r="V48" s="13">
        <f t="shared" si="2"/>
        <v>0</v>
      </c>
      <c r="W48" s="278" t="s">
        <v>224</v>
      </c>
    </row>
    <row r="49" spans="1:23" ht="47.5" customHeight="1" x14ac:dyDescent="0.3">
      <c r="A49" s="244"/>
      <c r="B49" s="102" t="s">
        <v>225</v>
      </c>
      <c r="C49" s="26" t="s">
        <v>226</v>
      </c>
      <c r="D49" s="58" t="s">
        <v>227</v>
      </c>
      <c r="E49" s="30" t="s">
        <v>181</v>
      </c>
      <c r="F49" s="255" t="s">
        <v>122</v>
      </c>
      <c r="G49" s="252" t="s">
        <v>122</v>
      </c>
      <c r="H49" s="252" t="s">
        <v>122</v>
      </c>
      <c r="I49" s="252" t="s">
        <v>122</v>
      </c>
      <c r="J49" s="252" t="s">
        <v>122</v>
      </c>
      <c r="K49" s="252" t="s">
        <v>122</v>
      </c>
      <c r="L49" s="256">
        <f t="shared" si="0"/>
        <v>0</v>
      </c>
      <c r="M49" s="253" t="s">
        <v>122</v>
      </c>
      <c r="N49" s="253" t="s">
        <v>122</v>
      </c>
      <c r="O49" s="253" t="s">
        <v>122</v>
      </c>
      <c r="P49" s="253" t="s">
        <v>122</v>
      </c>
      <c r="Q49" s="253" t="s">
        <v>122</v>
      </c>
      <c r="R49" s="254">
        <f t="shared" si="1"/>
        <v>0</v>
      </c>
      <c r="S49" s="253" t="s">
        <v>122</v>
      </c>
      <c r="T49" s="253" t="s">
        <v>122</v>
      </c>
      <c r="U49" s="253" t="s">
        <v>122</v>
      </c>
      <c r="V49" s="13">
        <f t="shared" si="2"/>
        <v>0</v>
      </c>
      <c r="W49" s="278" t="s">
        <v>228</v>
      </c>
    </row>
    <row r="50" spans="1:23" ht="14.5" x14ac:dyDescent="0.3">
      <c r="A50" s="244"/>
      <c r="B50" s="102" t="s">
        <v>229</v>
      </c>
      <c r="C50" s="26" t="s">
        <v>230</v>
      </c>
      <c r="D50" s="58" t="s">
        <v>130</v>
      </c>
      <c r="E50" s="30" t="s">
        <v>131</v>
      </c>
      <c r="F50" s="255" t="s">
        <v>122</v>
      </c>
      <c r="G50" s="314" t="s">
        <v>122</v>
      </c>
      <c r="H50" s="314" t="s">
        <v>122</v>
      </c>
      <c r="I50" s="314" t="s">
        <v>122</v>
      </c>
      <c r="J50" s="314" t="s">
        <v>122</v>
      </c>
      <c r="K50" s="314" t="s">
        <v>122</v>
      </c>
      <c r="L50" s="256">
        <f t="shared" si="0"/>
        <v>0</v>
      </c>
      <c r="M50" s="253" t="s">
        <v>122</v>
      </c>
      <c r="N50" s="253" t="s">
        <v>122</v>
      </c>
      <c r="O50" s="253" t="s">
        <v>122</v>
      </c>
      <c r="P50" s="253" t="s">
        <v>122</v>
      </c>
      <c r="Q50" s="253" t="s">
        <v>122</v>
      </c>
      <c r="R50" s="254">
        <f t="shared" si="1"/>
        <v>0</v>
      </c>
      <c r="S50" s="253" t="s">
        <v>122</v>
      </c>
      <c r="T50" s="253" t="s">
        <v>122</v>
      </c>
      <c r="U50" s="253" t="s">
        <v>122</v>
      </c>
      <c r="V50" s="13">
        <f t="shared" si="2"/>
        <v>0</v>
      </c>
      <c r="W50" s="278" t="s">
        <v>231</v>
      </c>
    </row>
    <row r="51" spans="1:23" ht="14.5" x14ac:dyDescent="0.3">
      <c r="A51" s="244"/>
      <c r="B51" s="102" t="s">
        <v>232</v>
      </c>
      <c r="C51" s="26" t="s">
        <v>230</v>
      </c>
      <c r="D51" s="58" t="s">
        <v>134</v>
      </c>
      <c r="E51" s="30" t="s">
        <v>131</v>
      </c>
      <c r="F51" s="255" t="s">
        <v>122</v>
      </c>
      <c r="G51" s="252" t="s">
        <v>122</v>
      </c>
      <c r="H51" s="252" t="s">
        <v>122</v>
      </c>
      <c r="I51" s="252" t="s">
        <v>122</v>
      </c>
      <c r="J51" s="252" t="s">
        <v>122</v>
      </c>
      <c r="K51" s="252" t="s">
        <v>122</v>
      </c>
      <c r="L51" s="256">
        <f t="shared" si="0"/>
        <v>0</v>
      </c>
      <c r="M51" s="253" t="s">
        <v>122</v>
      </c>
      <c r="N51" s="253" t="s">
        <v>122</v>
      </c>
      <c r="O51" s="253" t="s">
        <v>122</v>
      </c>
      <c r="P51" s="253" t="s">
        <v>122</v>
      </c>
      <c r="Q51" s="253" t="s">
        <v>122</v>
      </c>
      <c r="R51" s="254">
        <f t="shared" si="1"/>
        <v>0</v>
      </c>
      <c r="S51" s="253" t="s">
        <v>122</v>
      </c>
      <c r="T51" s="253" t="s">
        <v>122</v>
      </c>
      <c r="U51" s="253" t="s">
        <v>122</v>
      </c>
      <c r="V51" s="13">
        <f t="shared" si="2"/>
        <v>0</v>
      </c>
      <c r="W51" s="278" t="s">
        <v>233</v>
      </c>
    </row>
    <row r="52" spans="1:23" ht="18" customHeight="1" x14ac:dyDescent="0.3">
      <c r="A52" s="244"/>
      <c r="B52" s="102" t="s">
        <v>234</v>
      </c>
      <c r="C52" s="26" t="s">
        <v>230</v>
      </c>
      <c r="D52" s="58" t="s">
        <v>137</v>
      </c>
      <c r="E52" s="30" t="s">
        <v>131</v>
      </c>
      <c r="F52" s="305" t="e">
        <f t="shared" ref="F52:U52" si="8">F50+F51</f>
        <v>#VALUE!</v>
      </c>
      <c r="G52" s="305" t="e">
        <f t="shared" si="8"/>
        <v>#VALUE!</v>
      </c>
      <c r="H52" s="256" t="e">
        <f t="shared" si="8"/>
        <v>#VALUE!</v>
      </c>
      <c r="I52" s="256" t="e">
        <f t="shared" si="8"/>
        <v>#VALUE!</v>
      </c>
      <c r="J52" s="256" t="e">
        <f t="shared" si="8"/>
        <v>#VALUE!</v>
      </c>
      <c r="K52" s="256" t="e">
        <f t="shared" si="8"/>
        <v>#VALUE!</v>
      </c>
      <c r="L52" s="256">
        <f t="shared" si="8"/>
        <v>0</v>
      </c>
      <c r="M52" s="256" t="e">
        <f t="shared" si="8"/>
        <v>#VALUE!</v>
      </c>
      <c r="N52" s="256" t="e">
        <f t="shared" si="8"/>
        <v>#VALUE!</v>
      </c>
      <c r="O52" s="256" t="e">
        <f t="shared" si="8"/>
        <v>#VALUE!</v>
      </c>
      <c r="P52" s="256" t="e">
        <f t="shared" si="8"/>
        <v>#VALUE!</v>
      </c>
      <c r="Q52" s="256" t="e">
        <f t="shared" si="8"/>
        <v>#VALUE!</v>
      </c>
      <c r="R52" s="256">
        <f t="shared" si="8"/>
        <v>0</v>
      </c>
      <c r="S52" s="256" t="e">
        <f t="shared" si="8"/>
        <v>#VALUE!</v>
      </c>
      <c r="T52" s="256" t="e">
        <f t="shared" si="8"/>
        <v>#VALUE!</v>
      </c>
      <c r="U52" s="256" t="e">
        <f t="shared" si="8"/>
        <v>#VALUE!</v>
      </c>
      <c r="V52" s="13" t="e">
        <f t="shared" si="2"/>
        <v>#VALUE!</v>
      </c>
      <c r="W52" s="278" t="s">
        <v>235</v>
      </c>
    </row>
    <row r="53" spans="1:23" ht="44.25" customHeight="1" x14ac:dyDescent="0.3">
      <c r="A53" s="244"/>
      <c r="B53" s="102" t="s">
        <v>236</v>
      </c>
      <c r="C53" s="25" t="s">
        <v>237</v>
      </c>
      <c r="D53" s="183" t="s">
        <v>238</v>
      </c>
      <c r="E53" s="29" t="s">
        <v>181</v>
      </c>
      <c r="F53" s="255">
        <v>34</v>
      </c>
      <c r="G53" s="252">
        <v>34</v>
      </c>
      <c r="H53" s="253">
        <v>34</v>
      </c>
      <c r="I53" s="253">
        <v>34</v>
      </c>
      <c r="J53" s="253">
        <v>34</v>
      </c>
      <c r="K53" s="253">
        <v>34</v>
      </c>
      <c r="L53" s="256">
        <v>34</v>
      </c>
      <c r="M53" s="253">
        <v>34</v>
      </c>
      <c r="N53" s="253">
        <v>34</v>
      </c>
      <c r="O53" s="253">
        <v>34</v>
      </c>
      <c r="P53" s="253">
        <v>34</v>
      </c>
      <c r="Q53" s="258">
        <v>34</v>
      </c>
      <c r="R53" s="254">
        <v>34</v>
      </c>
      <c r="S53" s="253">
        <v>34</v>
      </c>
      <c r="T53" s="253">
        <v>34</v>
      </c>
      <c r="U53" s="253">
        <v>34</v>
      </c>
      <c r="V53" s="13">
        <v>34</v>
      </c>
      <c r="W53" s="281" t="s">
        <v>239</v>
      </c>
    </row>
    <row r="54" spans="1:23" ht="29" x14ac:dyDescent="0.3">
      <c r="A54" s="244"/>
      <c r="B54" s="102" t="s">
        <v>240</v>
      </c>
      <c r="C54" s="25" t="s">
        <v>241</v>
      </c>
      <c r="D54" s="183" t="s">
        <v>238</v>
      </c>
      <c r="E54" s="29" t="s">
        <v>181</v>
      </c>
      <c r="F54" s="255" t="s">
        <v>122</v>
      </c>
      <c r="G54" s="252">
        <v>34</v>
      </c>
      <c r="H54" s="253">
        <v>34</v>
      </c>
      <c r="I54" s="253">
        <v>34</v>
      </c>
      <c r="J54" s="253">
        <v>34</v>
      </c>
      <c r="K54" s="253">
        <v>34</v>
      </c>
      <c r="L54" s="256">
        <f t="shared" si="0"/>
        <v>170</v>
      </c>
      <c r="M54" s="253">
        <v>34</v>
      </c>
      <c r="N54" s="253">
        <v>34</v>
      </c>
      <c r="O54" s="253">
        <v>34</v>
      </c>
      <c r="P54" s="253">
        <v>34</v>
      </c>
      <c r="Q54" s="258">
        <v>34</v>
      </c>
      <c r="R54" s="254">
        <f t="shared" si="1"/>
        <v>170</v>
      </c>
      <c r="S54" s="253">
        <v>34</v>
      </c>
      <c r="T54" s="253">
        <v>34</v>
      </c>
      <c r="U54" s="253">
        <v>34</v>
      </c>
      <c r="V54" s="13">
        <v>34</v>
      </c>
      <c r="W54" s="281" t="s">
        <v>242</v>
      </c>
    </row>
    <row r="55" spans="1:23" ht="29" x14ac:dyDescent="0.3">
      <c r="A55" s="244"/>
      <c r="B55" s="102" t="s">
        <v>243</v>
      </c>
      <c r="C55" s="25" t="s">
        <v>244</v>
      </c>
      <c r="D55" s="183" t="s">
        <v>238</v>
      </c>
      <c r="E55" s="29" t="s">
        <v>181</v>
      </c>
      <c r="F55" s="255" t="s">
        <v>122</v>
      </c>
      <c r="G55" s="252">
        <v>34</v>
      </c>
      <c r="H55" s="253">
        <v>28</v>
      </c>
      <c r="I55" s="253">
        <v>21</v>
      </c>
      <c r="J55" s="253">
        <v>15</v>
      </c>
      <c r="K55" s="253">
        <v>7</v>
      </c>
      <c r="L55" s="256">
        <f t="shared" si="0"/>
        <v>105</v>
      </c>
      <c r="M55" s="253">
        <v>5</v>
      </c>
      <c r="N55" s="253">
        <v>2</v>
      </c>
      <c r="O55" s="253">
        <v>0</v>
      </c>
      <c r="P55" s="253">
        <v>0</v>
      </c>
      <c r="Q55" s="258">
        <v>0</v>
      </c>
      <c r="R55" s="254">
        <f t="shared" si="1"/>
        <v>7</v>
      </c>
      <c r="S55" s="253">
        <v>0</v>
      </c>
      <c r="T55" s="253">
        <v>0</v>
      </c>
      <c r="U55" s="253">
        <v>0</v>
      </c>
      <c r="V55" s="13">
        <f t="shared" si="2"/>
        <v>112</v>
      </c>
      <c r="W55" s="281" t="s">
        <v>245</v>
      </c>
    </row>
    <row r="56" spans="1:23" ht="28.05" x14ac:dyDescent="0.3">
      <c r="A56" s="244"/>
      <c r="B56" s="102" t="s">
        <v>246</v>
      </c>
      <c r="C56" s="25" t="s">
        <v>247</v>
      </c>
      <c r="D56" s="183" t="s">
        <v>130</v>
      </c>
      <c r="E56" s="29" t="s">
        <v>131</v>
      </c>
      <c r="F56" s="255" t="s">
        <v>122</v>
      </c>
      <c r="G56" s="252">
        <v>0</v>
      </c>
      <c r="H56" s="342">
        <v>56.110999999999997</v>
      </c>
      <c r="I56" s="342">
        <v>134.75900000000001</v>
      </c>
      <c r="J56" s="342">
        <v>211.46600000000001</v>
      </c>
      <c r="K56" s="342">
        <v>137.91699999999997</v>
      </c>
      <c r="L56" s="256">
        <f t="shared" si="0"/>
        <v>540.25299999999993</v>
      </c>
      <c r="M56" s="253">
        <v>20</v>
      </c>
      <c r="N56" s="253">
        <v>22</v>
      </c>
      <c r="O56" s="342">
        <v>20.408000000000001</v>
      </c>
      <c r="P56" s="356">
        <v>0</v>
      </c>
      <c r="Q56" s="356">
        <v>0</v>
      </c>
      <c r="R56" s="343">
        <f t="shared" si="1"/>
        <v>62.408000000000001</v>
      </c>
      <c r="S56" s="253">
        <v>0</v>
      </c>
      <c r="T56" s="253">
        <v>0</v>
      </c>
      <c r="U56" s="253">
        <v>0</v>
      </c>
      <c r="V56" s="344">
        <f t="shared" si="2"/>
        <v>602.66099999999994</v>
      </c>
      <c r="W56" s="281" t="s">
        <v>248</v>
      </c>
    </row>
    <row r="57" spans="1:23" ht="28.05" x14ac:dyDescent="0.3">
      <c r="A57" s="244"/>
      <c r="B57" s="102" t="s">
        <v>246</v>
      </c>
      <c r="C57" s="25" t="s">
        <v>247</v>
      </c>
      <c r="D57" s="183" t="s">
        <v>134</v>
      </c>
      <c r="E57" s="29" t="s">
        <v>131</v>
      </c>
      <c r="F57" s="255" t="s">
        <v>122</v>
      </c>
      <c r="G57" s="252">
        <v>0</v>
      </c>
      <c r="H57" s="253">
        <v>0</v>
      </c>
      <c r="I57" s="253">
        <v>0.05</v>
      </c>
      <c r="J57" s="253">
        <v>0.36599999999999999</v>
      </c>
      <c r="K57" s="253">
        <v>4.17</v>
      </c>
      <c r="L57" s="256">
        <f t="shared" si="0"/>
        <v>4.5860000000000003</v>
      </c>
      <c r="M57" s="342">
        <v>5.3360000000000003</v>
      </c>
      <c r="N57" s="342">
        <v>6.0860000000000003</v>
      </c>
      <c r="O57" s="342">
        <v>6.8360000000000003</v>
      </c>
      <c r="P57" s="342">
        <v>7.5860000000000003</v>
      </c>
      <c r="Q57" s="342">
        <v>8.3360000000000003</v>
      </c>
      <c r="R57" s="254">
        <f t="shared" si="1"/>
        <v>34.18</v>
      </c>
      <c r="S57" s="253">
        <v>34.18</v>
      </c>
      <c r="T57" s="253">
        <v>34.18</v>
      </c>
      <c r="U57" s="253">
        <v>34.18</v>
      </c>
      <c r="V57" s="344">
        <f t="shared" si="2"/>
        <v>141.30600000000001</v>
      </c>
      <c r="W57" s="281" t="s">
        <v>249</v>
      </c>
    </row>
    <row r="58" spans="1:23" ht="28.05" x14ac:dyDescent="0.3">
      <c r="A58" s="244"/>
      <c r="B58" s="102" t="s">
        <v>250</v>
      </c>
      <c r="C58" s="25" t="s">
        <v>247</v>
      </c>
      <c r="D58" s="183" t="s">
        <v>137</v>
      </c>
      <c r="E58" s="29" t="s">
        <v>131</v>
      </c>
      <c r="F58" s="305" t="e">
        <f t="shared" ref="F58:U58" si="9">F56+F57</f>
        <v>#VALUE!</v>
      </c>
      <c r="G58" s="305">
        <f t="shared" si="9"/>
        <v>0</v>
      </c>
      <c r="H58" s="312">
        <f t="shared" si="9"/>
        <v>56.110999999999997</v>
      </c>
      <c r="I58" s="312">
        <f t="shared" si="9"/>
        <v>134.80900000000003</v>
      </c>
      <c r="J58" s="312">
        <f t="shared" si="9"/>
        <v>211.83200000000002</v>
      </c>
      <c r="K58" s="312">
        <f t="shared" si="9"/>
        <v>142.08699999999996</v>
      </c>
      <c r="L58" s="312">
        <f t="shared" si="9"/>
        <v>544.83899999999994</v>
      </c>
      <c r="M58" s="312">
        <f t="shared" si="9"/>
        <v>25.335999999999999</v>
      </c>
      <c r="N58" s="312">
        <f t="shared" si="9"/>
        <v>28.085999999999999</v>
      </c>
      <c r="O58" s="312">
        <f t="shared" si="9"/>
        <v>27.244</v>
      </c>
      <c r="P58" s="312">
        <f t="shared" si="9"/>
        <v>7.5860000000000003</v>
      </c>
      <c r="Q58" s="312">
        <f t="shared" si="9"/>
        <v>8.3360000000000003</v>
      </c>
      <c r="R58" s="256">
        <f t="shared" si="9"/>
        <v>96.587999999999994</v>
      </c>
      <c r="S58" s="256">
        <f t="shared" si="9"/>
        <v>34.18</v>
      </c>
      <c r="T58" s="256">
        <f t="shared" si="9"/>
        <v>34.18</v>
      </c>
      <c r="U58" s="256">
        <f t="shared" si="9"/>
        <v>34.18</v>
      </c>
      <c r="V58" s="344">
        <f t="shared" si="2"/>
        <v>743.96699999999976</v>
      </c>
      <c r="W58" s="281" t="s">
        <v>251</v>
      </c>
    </row>
    <row r="59" spans="1:23" ht="29" x14ac:dyDescent="0.3">
      <c r="A59" s="244"/>
      <c r="B59" s="102" t="s">
        <v>252</v>
      </c>
      <c r="C59" s="276" t="s">
        <v>253</v>
      </c>
      <c r="D59" s="58" t="s">
        <v>254</v>
      </c>
      <c r="E59" s="30" t="s">
        <v>255</v>
      </c>
      <c r="F59" s="255">
        <v>5.5</v>
      </c>
      <c r="G59" s="252">
        <v>5.87</v>
      </c>
      <c r="H59" s="253">
        <v>5.88</v>
      </c>
      <c r="I59" s="253">
        <v>5.89</v>
      </c>
      <c r="J59" s="253">
        <v>5.92</v>
      </c>
      <c r="K59" s="253">
        <v>5.93</v>
      </c>
      <c r="L59" s="256">
        <f t="shared" si="0"/>
        <v>29.490000000000002</v>
      </c>
      <c r="M59" s="253">
        <v>5.96</v>
      </c>
      <c r="N59" s="253">
        <v>5.98</v>
      </c>
      <c r="O59" s="253">
        <v>6</v>
      </c>
      <c r="P59" s="253">
        <v>6.03</v>
      </c>
      <c r="Q59" s="253">
        <v>6.06</v>
      </c>
      <c r="R59" s="254">
        <f t="shared" si="1"/>
        <v>30.03</v>
      </c>
      <c r="S59" s="342">
        <v>30.71</v>
      </c>
      <c r="T59" s="342">
        <v>31.33</v>
      </c>
      <c r="U59" s="342">
        <v>32.090000000000003</v>
      </c>
      <c r="V59" s="13">
        <f t="shared" si="2"/>
        <v>153.65</v>
      </c>
      <c r="W59" s="278" t="s">
        <v>256</v>
      </c>
    </row>
    <row r="60" spans="1:23" ht="29" x14ac:dyDescent="0.3">
      <c r="A60" s="244"/>
      <c r="B60" s="102" t="s">
        <v>257</v>
      </c>
      <c r="C60" s="276" t="s">
        <v>258</v>
      </c>
      <c r="D60" s="185" t="s">
        <v>254</v>
      </c>
      <c r="E60" s="279" t="s">
        <v>255</v>
      </c>
      <c r="F60" s="255" t="s">
        <v>122</v>
      </c>
      <c r="G60" s="351">
        <v>5.7834202000000001</v>
      </c>
      <c r="H60" s="342">
        <v>5.7738135000000002</v>
      </c>
      <c r="I60" s="342">
        <v>5.7641583000000001</v>
      </c>
      <c r="J60" s="342">
        <v>5.7640142000000001</v>
      </c>
      <c r="K60" s="342">
        <v>5.7637273999999996</v>
      </c>
      <c r="L60" s="312">
        <f>SUM(G60:K60)</f>
        <v>28.849133600000002</v>
      </c>
      <c r="M60" s="342">
        <v>5.8406500000000001</v>
      </c>
      <c r="N60" s="342">
        <v>5.8213470000000003</v>
      </c>
      <c r="O60" s="342">
        <v>5.8020909999999999</v>
      </c>
      <c r="P60" s="342">
        <v>5.8024849999999999</v>
      </c>
      <c r="Q60" s="342">
        <v>5.7832251000000001</v>
      </c>
      <c r="R60" s="343">
        <f>SUM(M60:Q60)</f>
        <v>29.0497981</v>
      </c>
      <c r="S60" s="342">
        <v>28.7720828</v>
      </c>
      <c r="T60" s="342">
        <v>28.626663300000001</v>
      </c>
      <c r="U60" s="342">
        <v>28.5948232</v>
      </c>
      <c r="V60" s="344">
        <f>SUM(L60,R60,S60,T60,U60)</f>
        <v>143.89250100000001</v>
      </c>
      <c r="W60" s="278" t="s">
        <v>259</v>
      </c>
    </row>
    <row r="61" spans="1:23" ht="14.5" x14ac:dyDescent="0.3">
      <c r="A61" s="244"/>
      <c r="B61" s="102" t="s">
        <v>260</v>
      </c>
      <c r="C61" s="276" t="s">
        <v>261</v>
      </c>
      <c r="D61" s="185" t="s">
        <v>130</v>
      </c>
      <c r="E61" s="279" t="s">
        <v>131</v>
      </c>
      <c r="F61" s="255" t="s">
        <v>122</v>
      </c>
      <c r="G61" s="252">
        <v>26.5</v>
      </c>
      <c r="H61" s="253">
        <v>26.5</v>
      </c>
      <c r="I61" s="253">
        <v>26.5</v>
      </c>
      <c r="J61" s="253">
        <v>26.5</v>
      </c>
      <c r="K61" s="253">
        <v>26.5</v>
      </c>
      <c r="L61" s="256">
        <f>SUM(G61:K61)</f>
        <v>132.5</v>
      </c>
      <c r="M61" s="253">
        <v>26.5</v>
      </c>
      <c r="N61" s="253">
        <v>26.5</v>
      </c>
      <c r="O61" s="253">
        <v>26.5</v>
      </c>
      <c r="P61" s="253">
        <v>26.5</v>
      </c>
      <c r="Q61" s="253">
        <v>26.5</v>
      </c>
      <c r="R61" s="254">
        <f>SUM(M61:Q61)</f>
        <v>132.5</v>
      </c>
      <c r="S61" s="253">
        <v>132.5</v>
      </c>
      <c r="T61" s="253">
        <v>132.5</v>
      </c>
      <c r="U61" s="253">
        <v>132.5</v>
      </c>
      <c r="V61" s="13">
        <f>SUM(L61,R61,S61,T61,U61)</f>
        <v>662.5</v>
      </c>
      <c r="W61" s="278" t="s">
        <v>262</v>
      </c>
    </row>
    <row r="62" spans="1:23" ht="14.5" x14ac:dyDescent="0.3">
      <c r="A62" s="244"/>
      <c r="B62" s="102" t="s">
        <v>263</v>
      </c>
      <c r="C62" s="276" t="s">
        <v>261</v>
      </c>
      <c r="D62" s="185" t="s">
        <v>134</v>
      </c>
      <c r="E62" s="279" t="s">
        <v>131</v>
      </c>
      <c r="F62" s="255" t="s">
        <v>122</v>
      </c>
      <c r="G62" s="252">
        <v>0</v>
      </c>
      <c r="H62" s="253">
        <v>0</v>
      </c>
      <c r="I62" s="253">
        <v>0</v>
      </c>
      <c r="J62" s="253">
        <v>0</v>
      </c>
      <c r="K62" s="253">
        <v>0</v>
      </c>
      <c r="L62" s="256">
        <f>SUM(G62:K62)</f>
        <v>0</v>
      </c>
      <c r="M62" s="253">
        <v>0</v>
      </c>
      <c r="N62" s="253">
        <v>0</v>
      </c>
      <c r="O62" s="253">
        <v>0</v>
      </c>
      <c r="P62" s="253">
        <v>0</v>
      </c>
      <c r="Q62" s="253">
        <v>0</v>
      </c>
      <c r="R62" s="254">
        <f>SUM(M62:Q62)</f>
        <v>0</v>
      </c>
      <c r="S62" s="253">
        <v>0</v>
      </c>
      <c r="T62" s="253">
        <v>0</v>
      </c>
      <c r="U62" s="253">
        <v>0</v>
      </c>
      <c r="V62" s="13">
        <f>SUM(L62,R62,S62,T62,U62)</f>
        <v>0</v>
      </c>
      <c r="W62" s="278" t="s">
        <v>264</v>
      </c>
    </row>
    <row r="63" spans="1:23" ht="14.5" x14ac:dyDescent="0.3">
      <c r="A63" s="244"/>
      <c r="B63" s="102" t="s">
        <v>265</v>
      </c>
      <c r="C63" s="276" t="s">
        <v>261</v>
      </c>
      <c r="D63" s="185" t="s">
        <v>137</v>
      </c>
      <c r="E63" s="279" t="s">
        <v>131</v>
      </c>
      <c r="F63" s="305" t="e">
        <f t="shared" ref="F63:U63" si="10">F61+F62</f>
        <v>#VALUE!</v>
      </c>
      <c r="G63" s="305">
        <f t="shared" si="10"/>
        <v>26.5</v>
      </c>
      <c r="H63" s="256">
        <f t="shared" si="10"/>
        <v>26.5</v>
      </c>
      <c r="I63" s="256">
        <f t="shared" si="10"/>
        <v>26.5</v>
      </c>
      <c r="J63" s="256">
        <f t="shared" si="10"/>
        <v>26.5</v>
      </c>
      <c r="K63" s="256">
        <f t="shared" si="10"/>
        <v>26.5</v>
      </c>
      <c r="L63" s="256">
        <f t="shared" si="10"/>
        <v>132.5</v>
      </c>
      <c r="M63" s="256">
        <f t="shared" si="10"/>
        <v>26.5</v>
      </c>
      <c r="N63" s="256">
        <f t="shared" si="10"/>
        <v>26.5</v>
      </c>
      <c r="O63" s="256">
        <f t="shared" si="10"/>
        <v>26.5</v>
      </c>
      <c r="P63" s="256">
        <f t="shared" si="10"/>
        <v>26.5</v>
      </c>
      <c r="Q63" s="256">
        <f t="shared" si="10"/>
        <v>26.5</v>
      </c>
      <c r="R63" s="256">
        <f t="shared" si="10"/>
        <v>132.5</v>
      </c>
      <c r="S63" s="256">
        <f t="shared" si="10"/>
        <v>132.5</v>
      </c>
      <c r="T63" s="256">
        <f t="shared" si="10"/>
        <v>132.5</v>
      </c>
      <c r="U63" s="256">
        <f t="shared" si="10"/>
        <v>132.5</v>
      </c>
      <c r="V63" s="13">
        <f>SUM(L63,R63,S63,T63,U63)</f>
        <v>662.5</v>
      </c>
      <c r="W63" s="278" t="s">
        <v>266</v>
      </c>
    </row>
    <row r="64" spans="1:23" ht="29" x14ac:dyDescent="0.3">
      <c r="A64" s="244"/>
      <c r="B64" s="102" t="s">
        <v>267</v>
      </c>
      <c r="C64" s="25" t="s">
        <v>268</v>
      </c>
      <c r="D64" s="183" t="s">
        <v>269</v>
      </c>
      <c r="E64" s="29" t="s">
        <v>117</v>
      </c>
      <c r="F64" s="255">
        <v>1.34</v>
      </c>
      <c r="G64" s="252">
        <v>1.5499999999999998</v>
      </c>
      <c r="H64" s="253">
        <v>1.9499999999999997</v>
      </c>
      <c r="I64" s="253">
        <v>2.3499999999999996</v>
      </c>
      <c r="J64" s="253">
        <v>2.7499999999999996</v>
      </c>
      <c r="K64" s="253">
        <v>3.15</v>
      </c>
      <c r="L64" s="256">
        <f t="shared" si="0"/>
        <v>11.75</v>
      </c>
      <c r="M64" s="253">
        <v>3.35</v>
      </c>
      <c r="N64" s="253">
        <v>3.5500000000000003</v>
      </c>
      <c r="O64" s="253">
        <v>3.7500000000000004</v>
      </c>
      <c r="P64" s="253">
        <v>3.9500000000000006</v>
      </c>
      <c r="Q64" s="253">
        <v>4.1500000000000004</v>
      </c>
      <c r="R64" s="254">
        <f t="shared" si="1"/>
        <v>18.75</v>
      </c>
      <c r="S64" s="342">
        <v>26.990000000000006</v>
      </c>
      <c r="T64" s="253">
        <v>44.199999999999996</v>
      </c>
      <c r="U64" s="342">
        <v>75.16</v>
      </c>
      <c r="V64" s="344">
        <f t="shared" si="2"/>
        <v>176.85</v>
      </c>
      <c r="W64" s="278" t="s">
        <v>270</v>
      </c>
    </row>
    <row r="65" spans="1:23" ht="43.5" x14ac:dyDescent="0.3">
      <c r="A65" s="244"/>
      <c r="B65" s="102" t="s">
        <v>271</v>
      </c>
      <c r="C65" s="25" t="s">
        <v>272</v>
      </c>
      <c r="D65" s="183" t="s">
        <v>273</v>
      </c>
      <c r="E65" s="29" t="s">
        <v>117</v>
      </c>
      <c r="F65" s="255" t="s">
        <v>122</v>
      </c>
      <c r="G65" s="351">
        <v>1.4724999999999999</v>
      </c>
      <c r="H65" s="342">
        <v>1.8524999999999998</v>
      </c>
      <c r="I65" s="342">
        <v>2.2324999999999995</v>
      </c>
      <c r="J65" s="342">
        <v>2.6124999999999994</v>
      </c>
      <c r="K65" s="342">
        <v>2.9924999999999997</v>
      </c>
      <c r="L65" s="312">
        <f t="shared" si="0"/>
        <v>11.162499999999998</v>
      </c>
      <c r="M65" s="342">
        <v>3.1825000000000001</v>
      </c>
      <c r="N65" s="342">
        <v>3.3725000000000001</v>
      </c>
      <c r="O65" s="342">
        <v>3.5625000000000004</v>
      </c>
      <c r="P65" s="342">
        <v>3.7525000000000004</v>
      </c>
      <c r="Q65" s="342">
        <v>3.9425000000000003</v>
      </c>
      <c r="R65" s="343">
        <f t="shared" si="1"/>
        <v>17.8125</v>
      </c>
      <c r="S65" s="342">
        <v>25.640500000000007</v>
      </c>
      <c r="T65" s="253">
        <v>41.99</v>
      </c>
      <c r="U65" s="342">
        <v>71.402000000000001</v>
      </c>
      <c r="V65" s="344">
        <f t="shared" si="2"/>
        <v>168.00749999999999</v>
      </c>
      <c r="W65" s="278" t="s">
        <v>274</v>
      </c>
    </row>
    <row r="66" spans="1:23" ht="55.45" customHeight="1" x14ac:dyDescent="0.3">
      <c r="A66" s="244"/>
      <c r="B66" s="182" t="s">
        <v>275</v>
      </c>
      <c r="C66" s="25" t="s">
        <v>276</v>
      </c>
      <c r="D66" s="183" t="s">
        <v>277</v>
      </c>
      <c r="E66" s="29" t="s">
        <v>117</v>
      </c>
      <c r="F66" s="255" t="s">
        <v>122</v>
      </c>
      <c r="G66" s="351">
        <v>1.4224999999999999</v>
      </c>
      <c r="H66" s="342">
        <v>1.6524999999999999</v>
      </c>
      <c r="I66" s="342">
        <v>1.6824999999999994</v>
      </c>
      <c r="J66" s="342">
        <v>1.6624999999999994</v>
      </c>
      <c r="K66" s="342">
        <v>1.9824999999999995</v>
      </c>
      <c r="L66" s="312">
        <f>SUM(G66:K66)</f>
        <v>8.4024999999999981</v>
      </c>
      <c r="M66" s="342">
        <v>2.1225000000000001</v>
      </c>
      <c r="N66" s="342">
        <v>2.0625</v>
      </c>
      <c r="O66" s="342">
        <v>1.6525000000000005</v>
      </c>
      <c r="P66" s="342">
        <v>1.4425000000000003</v>
      </c>
      <c r="Q66" s="342">
        <v>1.5325000000000002</v>
      </c>
      <c r="R66" s="343">
        <f t="shared" si="1"/>
        <v>8.8125000000000018</v>
      </c>
      <c r="S66" s="342">
        <v>10.920500000000009</v>
      </c>
      <c r="T66" s="253">
        <v>22.030000000000008</v>
      </c>
      <c r="U66" s="342">
        <v>39.221999999999994</v>
      </c>
      <c r="V66" s="344">
        <f t="shared" si="2"/>
        <v>89.387500000000017</v>
      </c>
      <c r="W66" s="278" t="s">
        <v>278</v>
      </c>
    </row>
    <row r="67" spans="1:23" ht="14.5" x14ac:dyDescent="0.3">
      <c r="A67" s="244"/>
      <c r="B67" s="180" t="s">
        <v>279</v>
      </c>
      <c r="C67" s="25" t="s">
        <v>280</v>
      </c>
      <c r="D67" s="183" t="s">
        <v>130</v>
      </c>
      <c r="E67" s="29" t="s">
        <v>131</v>
      </c>
      <c r="F67" s="255" t="s">
        <v>122</v>
      </c>
      <c r="G67" s="252" t="s">
        <v>122</v>
      </c>
      <c r="H67" s="253" t="s">
        <v>122</v>
      </c>
      <c r="I67" s="253" t="s">
        <v>122</v>
      </c>
      <c r="J67" s="253" t="s">
        <v>122</v>
      </c>
      <c r="K67" s="253" t="s">
        <v>122</v>
      </c>
      <c r="L67" s="256" t="s">
        <v>122</v>
      </c>
      <c r="M67" s="253" t="s">
        <v>122</v>
      </c>
      <c r="N67" s="253" t="s">
        <v>122</v>
      </c>
      <c r="O67" s="253" t="s">
        <v>122</v>
      </c>
      <c r="P67" s="253" t="s">
        <v>122</v>
      </c>
      <c r="Q67" s="253" t="s">
        <v>122</v>
      </c>
      <c r="R67" s="254" t="s">
        <v>122</v>
      </c>
      <c r="S67" s="253" t="s">
        <v>122</v>
      </c>
      <c r="T67" s="253" t="s">
        <v>122</v>
      </c>
      <c r="U67" s="253" t="s">
        <v>122</v>
      </c>
      <c r="V67" s="13">
        <f t="shared" si="2"/>
        <v>0</v>
      </c>
      <c r="W67" s="278" t="s">
        <v>281</v>
      </c>
    </row>
    <row r="68" spans="1:23" ht="14.5" x14ac:dyDescent="0.3">
      <c r="A68" s="244"/>
      <c r="B68" s="180" t="s">
        <v>282</v>
      </c>
      <c r="C68" s="25" t="s">
        <v>280</v>
      </c>
      <c r="D68" s="183" t="s">
        <v>134</v>
      </c>
      <c r="E68" s="29" t="s">
        <v>131</v>
      </c>
      <c r="F68" s="255" t="s">
        <v>122</v>
      </c>
      <c r="G68" s="252" t="s">
        <v>122</v>
      </c>
      <c r="H68" s="253" t="s">
        <v>122</v>
      </c>
      <c r="I68" s="253" t="s">
        <v>122</v>
      </c>
      <c r="J68" s="253" t="s">
        <v>122</v>
      </c>
      <c r="K68" s="253" t="s">
        <v>122</v>
      </c>
      <c r="L68" s="256" t="s">
        <v>122</v>
      </c>
      <c r="M68" s="253" t="s">
        <v>122</v>
      </c>
      <c r="N68" s="253" t="s">
        <v>122</v>
      </c>
      <c r="O68" s="253" t="s">
        <v>122</v>
      </c>
      <c r="P68" s="253" t="s">
        <v>122</v>
      </c>
      <c r="Q68" s="253" t="s">
        <v>122</v>
      </c>
      <c r="R68" s="254" t="s">
        <v>122</v>
      </c>
      <c r="S68" s="253" t="s">
        <v>122</v>
      </c>
      <c r="T68" s="253" t="s">
        <v>122</v>
      </c>
      <c r="U68" s="253" t="s">
        <v>122</v>
      </c>
      <c r="V68" s="13">
        <f t="shared" si="2"/>
        <v>0</v>
      </c>
      <c r="W68" s="278" t="s">
        <v>283</v>
      </c>
    </row>
    <row r="69" spans="1:23" ht="26.5" customHeight="1" x14ac:dyDescent="0.3">
      <c r="A69" s="244"/>
      <c r="B69" s="180" t="s">
        <v>284</v>
      </c>
      <c r="C69" s="25" t="s">
        <v>280</v>
      </c>
      <c r="D69" s="183" t="s">
        <v>137</v>
      </c>
      <c r="E69" s="29" t="s">
        <v>131</v>
      </c>
      <c r="F69" s="305" t="e">
        <f t="shared" ref="F69:U69" si="11">F67+F68</f>
        <v>#VALUE!</v>
      </c>
      <c r="G69" s="305" t="e">
        <f t="shared" si="11"/>
        <v>#VALUE!</v>
      </c>
      <c r="H69" s="256" t="e">
        <f t="shared" si="11"/>
        <v>#VALUE!</v>
      </c>
      <c r="I69" s="256" t="e">
        <f t="shared" si="11"/>
        <v>#VALUE!</v>
      </c>
      <c r="J69" s="256" t="e">
        <f t="shared" si="11"/>
        <v>#VALUE!</v>
      </c>
      <c r="K69" s="256" t="e">
        <f t="shared" si="11"/>
        <v>#VALUE!</v>
      </c>
      <c r="L69" s="256" t="e">
        <f t="shared" si="11"/>
        <v>#VALUE!</v>
      </c>
      <c r="M69" s="256" t="e">
        <f t="shared" si="11"/>
        <v>#VALUE!</v>
      </c>
      <c r="N69" s="256" t="e">
        <f t="shared" si="11"/>
        <v>#VALUE!</v>
      </c>
      <c r="O69" s="256" t="e">
        <f t="shared" si="11"/>
        <v>#VALUE!</v>
      </c>
      <c r="P69" s="256" t="e">
        <f t="shared" si="11"/>
        <v>#VALUE!</v>
      </c>
      <c r="Q69" s="256" t="e">
        <f t="shared" si="11"/>
        <v>#VALUE!</v>
      </c>
      <c r="R69" s="256" t="e">
        <f t="shared" si="11"/>
        <v>#VALUE!</v>
      </c>
      <c r="S69" s="256" t="e">
        <f t="shared" si="11"/>
        <v>#VALUE!</v>
      </c>
      <c r="T69" s="256" t="e">
        <f t="shared" si="11"/>
        <v>#VALUE!</v>
      </c>
      <c r="U69" s="256" t="e">
        <f t="shared" si="11"/>
        <v>#VALUE!</v>
      </c>
      <c r="V69" s="13" t="e">
        <f t="shared" si="2"/>
        <v>#VALUE!</v>
      </c>
      <c r="W69" s="278" t="s">
        <v>285</v>
      </c>
    </row>
    <row r="70" spans="1:23" ht="42.05" x14ac:dyDescent="0.3">
      <c r="A70" s="244"/>
      <c r="B70" s="181" t="s">
        <v>286</v>
      </c>
      <c r="C70" s="276" t="s">
        <v>287</v>
      </c>
      <c r="D70" s="58" t="s">
        <v>288</v>
      </c>
      <c r="E70" s="30" t="s">
        <v>117</v>
      </c>
      <c r="F70" s="255">
        <v>1110</v>
      </c>
      <c r="G70" s="252">
        <v>1110</v>
      </c>
      <c r="H70" s="253">
        <v>1110</v>
      </c>
      <c r="I70" s="253">
        <v>1110</v>
      </c>
      <c r="J70" s="253">
        <v>1110</v>
      </c>
      <c r="K70" s="253">
        <v>1110</v>
      </c>
      <c r="L70" s="256">
        <v>1110</v>
      </c>
      <c r="M70" s="253">
        <v>1110</v>
      </c>
      <c r="N70" s="253">
        <v>1110</v>
      </c>
      <c r="O70" s="253">
        <v>1110</v>
      </c>
      <c r="P70" s="253">
        <v>1110</v>
      </c>
      <c r="Q70" s="253">
        <v>1110</v>
      </c>
      <c r="R70" s="254">
        <v>1110</v>
      </c>
      <c r="S70" s="253">
        <v>1110</v>
      </c>
      <c r="T70" s="253">
        <v>1110</v>
      </c>
      <c r="U70" s="253">
        <v>1110</v>
      </c>
      <c r="V70" s="13">
        <v>1110</v>
      </c>
      <c r="W70" s="278" t="s">
        <v>289</v>
      </c>
    </row>
    <row r="71" spans="1:23" ht="42.05" x14ac:dyDescent="0.3">
      <c r="A71" s="244"/>
      <c r="B71" s="181" t="s">
        <v>290</v>
      </c>
      <c r="C71" s="276" t="s">
        <v>291</v>
      </c>
      <c r="D71" s="58" t="s">
        <v>292</v>
      </c>
      <c r="E71" s="30" t="s">
        <v>117</v>
      </c>
      <c r="F71" s="255" t="s">
        <v>122</v>
      </c>
      <c r="G71" s="252">
        <v>1110</v>
      </c>
      <c r="H71" s="253">
        <v>1110</v>
      </c>
      <c r="I71" s="253">
        <v>1110</v>
      </c>
      <c r="J71" s="253">
        <v>1110</v>
      </c>
      <c r="K71" s="253">
        <v>1110</v>
      </c>
      <c r="L71" s="256">
        <v>1110</v>
      </c>
      <c r="M71" s="253">
        <v>1110</v>
      </c>
      <c r="N71" s="253">
        <v>1110</v>
      </c>
      <c r="O71" s="253">
        <v>1110</v>
      </c>
      <c r="P71" s="253">
        <v>1110</v>
      </c>
      <c r="Q71" s="253">
        <v>1110</v>
      </c>
      <c r="R71" s="254">
        <v>1110</v>
      </c>
      <c r="S71" s="253">
        <v>1110</v>
      </c>
      <c r="T71" s="253">
        <v>1110</v>
      </c>
      <c r="U71" s="253">
        <v>1110</v>
      </c>
      <c r="V71" s="13">
        <v>1110</v>
      </c>
      <c r="W71" s="278" t="s">
        <v>293</v>
      </c>
    </row>
    <row r="72" spans="1:23" ht="42.05" x14ac:dyDescent="0.3">
      <c r="A72" s="244"/>
      <c r="B72" s="181" t="s">
        <v>294</v>
      </c>
      <c r="C72" s="276" t="s">
        <v>295</v>
      </c>
      <c r="D72" s="58" t="s">
        <v>296</v>
      </c>
      <c r="E72" s="30" t="s">
        <v>117</v>
      </c>
      <c r="F72" s="255" t="s">
        <v>122</v>
      </c>
      <c r="G72" s="252">
        <v>1087</v>
      </c>
      <c r="H72" s="253">
        <v>1064</v>
      </c>
      <c r="I72" s="253">
        <v>1041</v>
      </c>
      <c r="J72" s="253">
        <v>1018</v>
      </c>
      <c r="K72" s="253">
        <v>995</v>
      </c>
      <c r="L72" s="256">
        <v>995</v>
      </c>
      <c r="M72" s="253">
        <v>945</v>
      </c>
      <c r="N72" s="253">
        <v>895</v>
      </c>
      <c r="O72" s="253">
        <v>845</v>
      </c>
      <c r="P72" s="253">
        <v>795</v>
      </c>
      <c r="Q72" s="253">
        <v>745</v>
      </c>
      <c r="R72" s="254">
        <v>745</v>
      </c>
      <c r="S72" s="253">
        <v>495</v>
      </c>
      <c r="T72" s="253">
        <v>245</v>
      </c>
      <c r="U72" s="253">
        <v>0</v>
      </c>
      <c r="V72" s="13">
        <v>0</v>
      </c>
      <c r="W72" s="278" t="s">
        <v>297</v>
      </c>
    </row>
    <row r="73" spans="1:23" ht="14.5" x14ac:dyDescent="0.3">
      <c r="A73" s="244"/>
      <c r="B73" s="181" t="s">
        <v>298</v>
      </c>
      <c r="C73" s="276" t="s">
        <v>299</v>
      </c>
      <c r="D73" s="58" t="s">
        <v>130</v>
      </c>
      <c r="E73" s="30" t="s">
        <v>131</v>
      </c>
      <c r="F73" s="255" t="s">
        <v>122</v>
      </c>
      <c r="G73" s="252">
        <v>0</v>
      </c>
      <c r="H73" s="342">
        <v>13.577999999999999</v>
      </c>
      <c r="I73" s="342">
        <v>17.224</v>
      </c>
      <c r="J73" s="342">
        <v>7.7519999999999998</v>
      </c>
      <c r="K73" s="342">
        <v>0.76300000000000001</v>
      </c>
      <c r="L73" s="312">
        <f t="shared" si="0"/>
        <v>39.317</v>
      </c>
      <c r="M73" s="342">
        <v>13.481588499999999</v>
      </c>
      <c r="N73" s="342">
        <v>13.481588499999999</v>
      </c>
      <c r="O73" s="342">
        <v>13.481588499999999</v>
      </c>
      <c r="P73" s="342">
        <v>13.481588499999999</v>
      </c>
      <c r="Q73" s="342">
        <v>13.481588499999999</v>
      </c>
      <c r="R73" s="343">
        <f t="shared" si="1"/>
        <v>67.40794249999999</v>
      </c>
      <c r="S73" s="342">
        <v>67.407942500000004</v>
      </c>
      <c r="T73" s="342">
        <v>67.407942500000004</v>
      </c>
      <c r="U73" s="342">
        <v>66.05978365</v>
      </c>
      <c r="V73" s="344">
        <f t="shared" si="2"/>
        <v>307.60061114999996</v>
      </c>
      <c r="W73" s="278" t="s">
        <v>300</v>
      </c>
    </row>
    <row r="74" spans="1:23" ht="14.5" x14ac:dyDescent="0.3">
      <c r="A74" s="244"/>
      <c r="B74" s="181" t="s">
        <v>301</v>
      </c>
      <c r="C74" s="276" t="s">
        <v>299</v>
      </c>
      <c r="D74" s="58" t="s">
        <v>134</v>
      </c>
      <c r="E74" s="30" t="s">
        <v>131</v>
      </c>
      <c r="F74" s="255" t="s">
        <v>122</v>
      </c>
      <c r="G74" s="252">
        <v>0</v>
      </c>
      <c r="H74" s="342">
        <v>0</v>
      </c>
      <c r="I74" s="342">
        <v>0</v>
      </c>
      <c r="J74" s="342">
        <v>1.7999999999999999E-2</v>
      </c>
      <c r="K74" s="342">
        <v>2.5000000000000001E-2</v>
      </c>
      <c r="L74" s="312">
        <f t="shared" si="0"/>
        <v>4.2999999999999997E-2</v>
      </c>
      <c r="M74" s="342">
        <v>6.4642499999999992E-2</v>
      </c>
      <c r="N74" s="342">
        <v>8.6284999999999987E-2</v>
      </c>
      <c r="O74" s="342">
        <v>0.10792749999999998</v>
      </c>
      <c r="P74" s="342">
        <v>0.12956999999999999</v>
      </c>
      <c r="Q74" s="342">
        <v>0.1512125</v>
      </c>
      <c r="R74" s="343">
        <f t="shared" si="1"/>
        <v>0.53963749999999988</v>
      </c>
      <c r="S74" s="342">
        <v>0.64784999999999981</v>
      </c>
      <c r="T74" s="342">
        <v>0.75606249999999986</v>
      </c>
      <c r="U74" s="342">
        <v>0.86211074999999981</v>
      </c>
      <c r="V74" s="344">
        <f>SUM(L74,R74,S74,T74,U74)</f>
        <v>2.8486607499999996</v>
      </c>
      <c r="W74" s="278" t="s">
        <v>302</v>
      </c>
    </row>
    <row r="75" spans="1:23" ht="15" thickBot="1" x14ac:dyDescent="0.35">
      <c r="A75" s="266"/>
      <c r="B75" s="267" t="s">
        <v>303</v>
      </c>
      <c r="C75" s="277" t="s">
        <v>299</v>
      </c>
      <c r="D75" s="59" t="s">
        <v>137</v>
      </c>
      <c r="E75" s="87" t="s">
        <v>131</v>
      </c>
      <c r="F75" s="305" t="e">
        <f t="shared" ref="F75:U75" si="12">F73+F74</f>
        <v>#VALUE!</v>
      </c>
      <c r="G75" s="305">
        <f t="shared" si="12"/>
        <v>0</v>
      </c>
      <c r="H75" s="312">
        <f t="shared" si="12"/>
        <v>13.577999999999999</v>
      </c>
      <c r="I75" s="312">
        <f t="shared" si="12"/>
        <v>17.224</v>
      </c>
      <c r="J75" s="312">
        <f t="shared" si="12"/>
        <v>7.77</v>
      </c>
      <c r="K75" s="312">
        <f t="shared" si="12"/>
        <v>0.78800000000000003</v>
      </c>
      <c r="L75" s="312">
        <f t="shared" si="12"/>
        <v>39.36</v>
      </c>
      <c r="M75" s="312">
        <f t="shared" si="12"/>
        <v>13.546230999999999</v>
      </c>
      <c r="N75" s="312">
        <f t="shared" si="12"/>
        <v>13.567873499999999</v>
      </c>
      <c r="O75" s="312">
        <f t="shared" si="12"/>
        <v>13.589516</v>
      </c>
      <c r="P75" s="312">
        <f t="shared" si="12"/>
        <v>13.611158499999998</v>
      </c>
      <c r="Q75" s="312">
        <f t="shared" si="12"/>
        <v>13.632800999999999</v>
      </c>
      <c r="R75" s="312">
        <f t="shared" si="12"/>
        <v>67.947579999999988</v>
      </c>
      <c r="S75" s="312">
        <f t="shared" si="12"/>
        <v>68.05579250000001</v>
      </c>
      <c r="T75" s="312">
        <f t="shared" si="12"/>
        <v>68.164005000000003</v>
      </c>
      <c r="U75" s="312">
        <f t="shared" si="12"/>
        <v>66.921894399999999</v>
      </c>
      <c r="V75" s="313">
        <f>SUM(L75,R75,S75,T75,U75)</f>
        <v>310.44927189999999</v>
      </c>
      <c r="W75" s="282" t="s">
        <v>304</v>
      </c>
    </row>
  </sheetData>
  <mergeCells count="7">
    <mergeCell ref="O2:S2"/>
    <mergeCell ref="O3:S3"/>
    <mergeCell ref="O4:S4"/>
    <mergeCell ref="G15:L15"/>
    <mergeCell ref="C10:V10"/>
    <mergeCell ref="B12:V12"/>
    <mergeCell ref="M15:R15"/>
  </mergeCells>
  <phoneticPr fontId="26" type="noConversion"/>
  <pageMargins left="0.70866141732283472" right="0.70866141732283472" top="0.74803149606299213" bottom="0.74803149606299213" header="0.31496062992125984" footer="0.31496062992125984"/>
  <pageSetup paperSize="9" scale="2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873A-B884-48D0-8CC7-1CFB6D17D0DB}">
  <sheetPr>
    <tabColor theme="7"/>
  </sheetPr>
  <dimension ref="A1:X157"/>
  <sheetViews>
    <sheetView showGridLines="0" zoomScale="50" zoomScaleNormal="50" workbookViewId="0">
      <pane xSplit="4" topLeftCell="E1" activePane="topRight" state="frozen"/>
      <selection pane="topRight" activeCell="G135" sqref="G135"/>
    </sheetView>
  </sheetViews>
  <sheetFormatPr defaultColWidth="9" defaultRowHeight="14.5" x14ac:dyDescent="0.3"/>
  <cols>
    <col min="1" max="1" width="1.61328125" style="1" customWidth="1"/>
    <col min="2" max="2" width="9.3828125" style="34" customWidth="1"/>
    <col min="3" max="3" width="30.84375" style="44" customWidth="1"/>
    <col min="4" max="4" width="54.4609375" style="1" customWidth="1"/>
    <col min="5" max="15" width="13.61328125" style="1" customWidth="1"/>
    <col min="16" max="16" width="11.3828125" style="1" customWidth="1"/>
    <col min="17" max="17" width="11.3828125" style="2" customWidth="1"/>
    <col min="18" max="19" width="11.3828125" style="1" customWidth="1"/>
    <col min="20" max="20" width="11.3828125" style="2" customWidth="1"/>
    <col min="21" max="21" width="9.61328125" style="2" customWidth="1"/>
    <col min="22" max="22" width="113.84375" style="135" customWidth="1"/>
    <col min="23" max="23" width="10.61328125" style="2" customWidth="1"/>
    <col min="24" max="16384" width="9" style="1"/>
  </cols>
  <sheetData>
    <row r="1" spans="1:23" ht="23.2" x14ac:dyDescent="0.3">
      <c r="C1" s="271" t="s">
        <v>305</v>
      </c>
      <c r="D1" s="8"/>
      <c r="I1" s="203"/>
      <c r="J1" s="396" t="s">
        <v>21</v>
      </c>
      <c r="K1" s="396"/>
      <c r="L1" s="396"/>
      <c r="M1" s="396"/>
      <c r="N1" s="2"/>
      <c r="O1" s="2"/>
      <c r="P1" s="2"/>
      <c r="Q1" s="1"/>
      <c r="S1" s="2"/>
      <c r="V1" s="9"/>
      <c r="W1" s="1"/>
    </row>
    <row r="2" spans="1:23" x14ac:dyDescent="0.3">
      <c r="C2" s="50" t="s">
        <v>80</v>
      </c>
      <c r="D2" s="50"/>
      <c r="I2" s="197"/>
      <c r="J2" s="397" t="s">
        <v>22</v>
      </c>
      <c r="K2" s="397"/>
      <c r="L2" s="397"/>
      <c r="M2" s="397"/>
      <c r="N2" s="2"/>
      <c r="O2" s="2"/>
      <c r="P2" s="2"/>
      <c r="Q2" s="1"/>
      <c r="S2" s="2"/>
      <c r="V2" s="9"/>
      <c r="W2" s="1"/>
    </row>
    <row r="3" spans="1:23" x14ac:dyDescent="0.3">
      <c r="C3" s="51" t="s">
        <v>306</v>
      </c>
      <c r="D3" s="51"/>
      <c r="I3" s="165"/>
      <c r="J3" s="396" t="s">
        <v>23</v>
      </c>
      <c r="K3" s="396"/>
      <c r="L3" s="396"/>
      <c r="M3" s="396"/>
      <c r="N3" s="2"/>
      <c r="O3" s="2"/>
      <c r="P3" s="2"/>
      <c r="Q3" s="1"/>
      <c r="S3" s="2"/>
      <c r="V3" s="9"/>
      <c r="W3" s="1"/>
    </row>
    <row r="4" spans="1:23" ht="16.55" customHeight="1" x14ac:dyDescent="0.3">
      <c r="C4" s="53" t="s">
        <v>307</v>
      </c>
      <c r="D4" s="53"/>
      <c r="E4" s="53"/>
      <c r="K4" s="2"/>
      <c r="L4" s="2"/>
      <c r="M4" s="2"/>
      <c r="N4" s="2"/>
      <c r="O4" s="2"/>
      <c r="P4" s="2"/>
      <c r="Q4" s="1"/>
      <c r="S4" s="2"/>
      <c r="V4" s="9"/>
      <c r="W4" s="1"/>
    </row>
    <row r="5" spans="1:23" ht="15.95" x14ac:dyDescent="0.3">
      <c r="A5" s="116"/>
      <c r="B5" s="116"/>
      <c r="C5" s="416"/>
      <c r="D5" s="416"/>
      <c r="E5" s="416"/>
      <c r="F5" s="416"/>
      <c r="G5" s="416"/>
      <c r="H5" s="416"/>
      <c r="I5" s="416"/>
      <c r="J5" s="416"/>
      <c r="K5" s="416"/>
      <c r="L5" s="416"/>
      <c r="M5" s="416"/>
      <c r="N5" s="416"/>
      <c r="O5" s="416"/>
      <c r="P5" s="416"/>
      <c r="Q5" s="416"/>
      <c r="R5" s="416"/>
      <c r="S5" s="416"/>
      <c r="T5" s="416"/>
      <c r="U5" s="416"/>
      <c r="V5" s="416"/>
      <c r="W5" s="1"/>
    </row>
    <row r="6" spans="1:23" ht="15.7" customHeight="1" thickBot="1" x14ac:dyDescent="0.35">
      <c r="A6" s="116"/>
      <c r="B6" s="116"/>
      <c r="C6" s="416"/>
      <c r="D6" s="416"/>
      <c r="E6" s="416"/>
      <c r="F6" s="416"/>
      <c r="G6" s="416"/>
      <c r="H6" s="416"/>
      <c r="I6" s="416"/>
      <c r="J6" s="416"/>
      <c r="K6" s="416"/>
      <c r="L6" s="416"/>
      <c r="M6" s="416"/>
      <c r="N6" s="416"/>
      <c r="O6" s="416"/>
      <c r="P6" s="416"/>
      <c r="Q6" s="416"/>
      <c r="R6" s="416"/>
      <c r="S6" s="416"/>
      <c r="T6" s="416"/>
      <c r="U6" s="416"/>
      <c r="V6" s="416"/>
      <c r="W6" s="1"/>
    </row>
    <row r="7" spans="1:23" customFormat="1" ht="18.399999999999999" x14ac:dyDescent="0.35">
      <c r="B7" s="117"/>
      <c r="C7" s="107" t="s">
        <v>85</v>
      </c>
      <c r="D7" s="108"/>
      <c r="E7" s="108"/>
      <c r="F7" s="108"/>
      <c r="G7" s="108"/>
      <c r="H7" s="108"/>
      <c r="I7" s="108"/>
      <c r="J7" s="108"/>
      <c r="K7" s="108"/>
      <c r="L7" s="108"/>
      <c r="M7" s="108"/>
      <c r="N7" s="108"/>
      <c r="O7" s="108"/>
      <c r="P7" s="108"/>
      <c r="Q7" s="118"/>
      <c r="R7" s="108"/>
      <c r="S7" s="108"/>
      <c r="T7" s="108"/>
      <c r="U7" s="108"/>
      <c r="V7" s="122"/>
    </row>
    <row r="8" spans="1:23" customFormat="1" thickBot="1" x14ac:dyDescent="0.35">
      <c r="B8" s="111"/>
      <c r="C8" s="399" t="s">
        <v>86</v>
      </c>
      <c r="D8" s="399"/>
      <c r="E8" s="399"/>
      <c r="F8" s="399"/>
      <c r="G8" s="399"/>
      <c r="H8" s="399"/>
      <c r="I8" s="399"/>
      <c r="J8" s="399"/>
      <c r="K8" s="399"/>
      <c r="L8" s="399"/>
      <c r="M8" s="399"/>
      <c r="N8" s="399"/>
      <c r="O8" s="399"/>
      <c r="P8" s="399"/>
      <c r="Q8" s="399"/>
      <c r="R8" s="399"/>
      <c r="S8" s="399"/>
      <c r="T8" s="399"/>
      <c r="U8" s="399"/>
      <c r="V8" s="400"/>
    </row>
    <row r="9" spans="1:23" ht="4.5" customHeight="1" thickBot="1" x14ac:dyDescent="0.35">
      <c r="A9" s="116"/>
      <c r="B9" s="116"/>
      <c r="C9" s="155"/>
      <c r="D9" s="155"/>
      <c r="E9" s="155"/>
      <c r="F9" s="155"/>
      <c r="G9" s="155"/>
      <c r="H9" s="155"/>
      <c r="I9" s="155"/>
      <c r="J9" s="155"/>
      <c r="K9" s="155"/>
      <c r="L9" s="155"/>
      <c r="M9" s="155"/>
      <c r="N9" s="155"/>
      <c r="O9" s="155"/>
      <c r="P9" s="155"/>
      <c r="Q9" s="155"/>
      <c r="R9" s="155"/>
      <c r="S9" s="155"/>
      <c r="T9" s="155"/>
      <c r="U9" s="155"/>
      <c r="V9" s="155"/>
      <c r="W9" s="1"/>
    </row>
    <row r="10" spans="1:23" ht="26.25" customHeight="1" thickBot="1" x14ac:dyDescent="0.35">
      <c r="A10" s="116"/>
      <c r="B10" s="411" t="s">
        <v>308</v>
      </c>
      <c r="C10" s="412"/>
      <c r="D10" s="412"/>
      <c r="E10" s="412"/>
      <c r="F10" s="412"/>
      <c r="G10" s="412"/>
      <c r="H10" s="412"/>
      <c r="I10" s="412"/>
      <c r="J10" s="412"/>
      <c r="K10" s="412"/>
      <c r="L10" s="412"/>
      <c r="M10" s="412"/>
      <c r="N10" s="412"/>
      <c r="O10" s="412"/>
      <c r="P10" s="412"/>
      <c r="Q10" s="412"/>
      <c r="R10" s="412"/>
      <c r="S10" s="412"/>
      <c r="T10" s="412"/>
      <c r="U10" s="412"/>
      <c r="V10" s="413"/>
      <c r="W10" s="1"/>
    </row>
    <row r="11" spans="1:23" ht="16.45" thickBot="1" x14ac:dyDescent="0.35">
      <c r="B11" s="155"/>
      <c r="C11" s="155"/>
      <c r="D11" s="155"/>
      <c r="E11" s="155"/>
      <c r="F11" s="155"/>
      <c r="G11" s="155"/>
      <c r="H11" s="155"/>
      <c r="I11" s="155"/>
      <c r="J11" s="155"/>
      <c r="K11" s="155"/>
      <c r="L11" s="155"/>
      <c r="M11" s="155"/>
      <c r="N11" s="155"/>
      <c r="O11" s="155"/>
      <c r="P11" s="155"/>
      <c r="Q11" s="155"/>
      <c r="R11" s="155"/>
      <c r="S11" s="155"/>
      <c r="T11" s="155"/>
      <c r="U11" s="155"/>
      <c r="V11" s="155"/>
      <c r="W11" s="1"/>
    </row>
    <row r="12" spans="1:23" customFormat="1" ht="18.75" customHeight="1" x14ac:dyDescent="0.35">
      <c r="B12" s="117"/>
      <c r="C12" s="414" t="s">
        <v>309</v>
      </c>
      <c r="D12" s="414"/>
      <c r="E12" s="108"/>
      <c r="F12" s="108"/>
      <c r="G12" s="108"/>
      <c r="H12" s="108"/>
      <c r="I12" s="108"/>
      <c r="J12" s="108"/>
      <c r="K12" s="108"/>
      <c r="L12" s="108"/>
      <c r="M12" s="108"/>
      <c r="N12" s="108"/>
      <c r="O12" s="108"/>
      <c r="P12" s="108"/>
      <c r="Q12" s="118"/>
      <c r="R12" s="108"/>
      <c r="S12" s="108"/>
      <c r="T12" s="108"/>
      <c r="U12" s="108"/>
      <c r="V12" s="122"/>
    </row>
    <row r="13" spans="1:23" customFormat="1" thickBot="1" x14ac:dyDescent="0.35">
      <c r="B13" s="111"/>
      <c r="C13" s="415"/>
      <c r="D13" s="415"/>
      <c r="E13" s="161"/>
      <c r="F13" s="161"/>
      <c r="G13" s="161"/>
      <c r="H13" s="161"/>
      <c r="I13" s="161"/>
      <c r="J13" s="161"/>
      <c r="K13" s="161"/>
      <c r="L13" s="161"/>
      <c r="M13" s="161"/>
      <c r="N13" s="161"/>
      <c r="O13" s="161"/>
      <c r="P13" s="161"/>
      <c r="Q13" s="161"/>
      <c r="R13" s="161"/>
      <c r="S13" s="161"/>
      <c r="T13" s="161"/>
      <c r="U13" s="161"/>
      <c r="V13" s="162"/>
    </row>
    <row r="14" spans="1:23" ht="15.95" x14ac:dyDescent="0.3">
      <c r="A14" s="116"/>
      <c r="B14" s="116"/>
      <c r="C14" s="416"/>
      <c r="D14" s="416"/>
      <c r="E14" s="416"/>
      <c r="F14" s="416"/>
      <c r="G14" s="416"/>
      <c r="H14" s="416"/>
      <c r="I14" s="416"/>
      <c r="J14" s="416"/>
      <c r="K14" s="416"/>
      <c r="L14" s="416"/>
      <c r="M14" s="416"/>
      <c r="N14" s="416"/>
      <c r="O14" s="416"/>
      <c r="P14" s="416"/>
      <c r="Q14" s="416"/>
      <c r="R14" s="416"/>
      <c r="S14" s="416"/>
      <c r="T14" s="416"/>
      <c r="U14" s="416"/>
      <c r="V14" s="416"/>
      <c r="W14" s="1"/>
    </row>
    <row r="15" spans="1:23" ht="15" thickBot="1" x14ac:dyDescent="0.35">
      <c r="C15" s="194"/>
      <c r="D15" s="195"/>
      <c r="F15" s="196"/>
      <c r="K15" s="2"/>
      <c r="L15" s="2"/>
      <c r="M15" s="2"/>
      <c r="N15" s="2"/>
      <c r="O15" s="2"/>
      <c r="P15" s="2"/>
      <c r="Q15" s="1"/>
      <c r="S15" s="2"/>
      <c r="W15" s="1"/>
    </row>
    <row r="16" spans="1:23" s="2" customFormat="1" ht="65.25" customHeight="1" thickBot="1" x14ac:dyDescent="0.35">
      <c r="B16" s="97" t="s">
        <v>310</v>
      </c>
      <c r="C16" s="96" t="s">
        <v>311</v>
      </c>
      <c r="D16" s="82" t="s">
        <v>94</v>
      </c>
      <c r="E16" s="82" t="s">
        <v>312</v>
      </c>
      <c r="F16" s="159" t="s">
        <v>97</v>
      </c>
      <c r="G16" s="80" t="s">
        <v>98</v>
      </c>
      <c r="H16" s="80" t="s">
        <v>99</v>
      </c>
      <c r="I16" s="80" t="s">
        <v>100</v>
      </c>
      <c r="J16" s="88" t="s">
        <v>101</v>
      </c>
      <c r="K16" s="82" t="s">
        <v>102</v>
      </c>
      <c r="L16" s="159" t="s">
        <v>103</v>
      </c>
      <c r="M16" s="80" t="s">
        <v>104</v>
      </c>
      <c r="N16" s="80" t="s">
        <v>105</v>
      </c>
      <c r="O16" s="80" t="s">
        <v>106</v>
      </c>
      <c r="P16" s="88" t="s">
        <v>107</v>
      </c>
      <c r="Q16" s="82" t="s">
        <v>313</v>
      </c>
      <c r="R16" s="82" t="s">
        <v>314</v>
      </c>
      <c r="S16" s="82" t="s">
        <v>315</v>
      </c>
      <c r="T16" s="82" t="s">
        <v>316</v>
      </c>
      <c r="U16" s="82" t="s">
        <v>112</v>
      </c>
      <c r="V16" s="223" t="s">
        <v>317</v>
      </c>
    </row>
    <row r="17" spans="2:23" ht="29" x14ac:dyDescent="0.3">
      <c r="B17" s="405"/>
      <c r="C17" s="417" t="s">
        <v>318</v>
      </c>
      <c r="D17" s="83" t="s">
        <v>319</v>
      </c>
      <c r="E17" s="85" t="s">
        <v>320</v>
      </c>
      <c r="F17" s="327">
        <v>8.6998550503509335</v>
      </c>
      <c r="G17" s="328">
        <v>16.839544552944773</v>
      </c>
      <c r="H17" s="328">
        <v>32.793889227952398</v>
      </c>
      <c r="I17" s="328">
        <v>17.84231003967043</v>
      </c>
      <c r="J17" s="329">
        <v>14.47440112908148</v>
      </c>
      <c r="K17" s="90">
        <f>SUM(F17:J17)</f>
        <v>90.65000000000002</v>
      </c>
      <c r="L17" s="327">
        <v>11.405019774870704</v>
      </c>
      <c r="M17" s="328">
        <v>20.615302707636143</v>
      </c>
      <c r="N17" s="328">
        <v>32.020322482506842</v>
      </c>
      <c r="O17" s="328">
        <v>14.031092181320354</v>
      </c>
      <c r="P17" s="329">
        <v>5.328262853665958</v>
      </c>
      <c r="Q17" s="90">
        <f>SUM(L17:P17)</f>
        <v>83.4</v>
      </c>
      <c r="R17" s="209">
        <v>27.22</v>
      </c>
      <c r="S17" s="209">
        <v>38.65</v>
      </c>
      <c r="T17" s="209">
        <v>24.39</v>
      </c>
      <c r="U17" s="93">
        <f>K17+Q17+R17+S17+T17</f>
        <v>264.31</v>
      </c>
      <c r="V17" s="123" t="s">
        <v>321</v>
      </c>
      <c r="W17" s="1"/>
    </row>
    <row r="18" spans="2:23" ht="58.75" customHeight="1" x14ac:dyDescent="0.3">
      <c r="B18" s="406"/>
      <c r="C18" s="418"/>
      <c r="D18" s="84" t="s">
        <v>322</v>
      </c>
      <c r="E18" s="169" t="s">
        <v>117</v>
      </c>
      <c r="F18" s="202" t="s">
        <v>122</v>
      </c>
      <c r="G18" s="203" t="s">
        <v>122</v>
      </c>
      <c r="H18" s="203" t="s">
        <v>122</v>
      </c>
      <c r="I18" s="203" t="s">
        <v>122</v>
      </c>
      <c r="J18" s="201" t="s">
        <v>122</v>
      </c>
      <c r="K18" s="91" t="s">
        <v>122</v>
      </c>
      <c r="L18" s="190" t="s">
        <v>122</v>
      </c>
      <c r="M18" s="191" t="s">
        <v>122</v>
      </c>
      <c r="N18" s="191" t="s">
        <v>122</v>
      </c>
      <c r="O18" s="191" t="s">
        <v>122</v>
      </c>
      <c r="P18" s="192" t="s">
        <v>122</v>
      </c>
      <c r="Q18" s="91" t="s">
        <v>122</v>
      </c>
      <c r="R18" s="193" t="s">
        <v>122</v>
      </c>
      <c r="S18" s="193" t="s">
        <v>122</v>
      </c>
      <c r="T18" s="193" t="s">
        <v>122</v>
      </c>
      <c r="U18" s="93" t="e">
        <f>K18+Q18+R18+S18+T18</f>
        <v>#VALUE!</v>
      </c>
      <c r="V18" s="123" t="s">
        <v>323</v>
      </c>
      <c r="W18" s="1"/>
    </row>
    <row r="19" spans="2:23" x14ac:dyDescent="0.3">
      <c r="B19" s="406"/>
      <c r="C19" s="418"/>
      <c r="D19" s="84" t="s">
        <v>324</v>
      </c>
      <c r="E19" s="86" t="s">
        <v>131</v>
      </c>
      <c r="F19" s="316">
        <v>12.241219102837963</v>
      </c>
      <c r="G19" s="317">
        <v>23.694251602075074</v>
      </c>
      <c r="H19" s="317">
        <v>46.142973756484594</v>
      </c>
      <c r="I19" s="317">
        <v>25.105202929508696</v>
      </c>
      <c r="J19" s="318">
        <v>20.366352609093685</v>
      </c>
      <c r="K19" s="91">
        <f>SUM(F19:J19)</f>
        <v>127.55</v>
      </c>
      <c r="L19" s="319">
        <v>18.440850319440216</v>
      </c>
      <c r="M19" s="320">
        <v>33.333016428354121</v>
      </c>
      <c r="N19" s="320">
        <v>51.773866747794337</v>
      </c>
      <c r="O19" s="320">
        <v>22.686963796775174</v>
      </c>
      <c r="P19" s="318">
        <v>8.6153027076361433</v>
      </c>
      <c r="Q19" s="91">
        <f t="shared" ref="Q19:Q20" si="0">SUM(L19:P19)</f>
        <v>134.85</v>
      </c>
      <c r="R19" s="324">
        <v>68.91</v>
      </c>
      <c r="S19" s="324">
        <v>73.209999999999994</v>
      </c>
      <c r="T19" s="324">
        <v>55.72</v>
      </c>
      <c r="U19" s="93">
        <f>K19+Q19+R19+S19+T19</f>
        <v>460.2399999999999</v>
      </c>
      <c r="V19" s="124" t="s">
        <v>325</v>
      </c>
      <c r="W19" s="1"/>
    </row>
    <row r="20" spans="2:23" x14ac:dyDescent="0.3">
      <c r="B20" s="406"/>
      <c r="C20" s="418"/>
      <c r="D20" s="84" t="s">
        <v>326</v>
      </c>
      <c r="E20" s="86" t="s">
        <v>131</v>
      </c>
      <c r="F20" s="316">
        <v>0.04</v>
      </c>
      <c r="G20" s="317">
        <v>7.0000000000000007E-2</v>
      </c>
      <c r="H20" s="317">
        <v>0.1</v>
      </c>
      <c r="I20" s="317">
        <v>0.13</v>
      </c>
      <c r="J20" s="318">
        <v>0.14000000000000001</v>
      </c>
      <c r="K20" s="91">
        <f>SUM(F20:J20)</f>
        <v>0.48000000000000004</v>
      </c>
      <c r="L20" s="319">
        <v>0.54</v>
      </c>
      <c r="M20" s="320">
        <v>0.63</v>
      </c>
      <c r="N20" s="320">
        <v>0.75</v>
      </c>
      <c r="O20" s="320">
        <v>0.91</v>
      </c>
      <c r="P20" s="318">
        <v>1.1000000000000001</v>
      </c>
      <c r="Q20" s="91">
        <f t="shared" si="0"/>
        <v>3.93</v>
      </c>
      <c r="R20" s="324">
        <v>4.3905720000000006</v>
      </c>
      <c r="S20" s="324">
        <v>4.7874760000000007</v>
      </c>
      <c r="T20" s="324">
        <v>5.1453950000000006</v>
      </c>
      <c r="U20" s="326">
        <f>K20+Q20+R20+S20+T20</f>
        <v>18.733443000000001</v>
      </c>
      <c r="V20" s="124" t="s">
        <v>327</v>
      </c>
      <c r="W20" s="1"/>
    </row>
    <row r="21" spans="2:23" ht="21.05" customHeight="1" thickBot="1" x14ac:dyDescent="0.35">
      <c r="B21" s="407"/>
      <c r="C21" s="419"/>
      <c r="D21" s="27" t="s">
        <v>328</v>
      </c>
      <c r="E21" s="87" t="s">
        <v>131</v>
      </c>
      <c r="F21" s="321">
        <f>SUM(F19:F20)</f>
        <v>12.281219102837962</v>
      </c>
      <c r="G21" s="322">
        <f>SUM(G19:G20)</f>
        <v>23.764251602075074</v>
      </c>
      <c r="H21" s="322">
        <f t="shared" ref="H21:J21" si="1">SUM(H19:H20)</f>
        <v>46.242973756484595</v>
      </c>
      <c r="I21" s="322">
        <f t="shared" si="1"/>
        <v>25.235202929508695</v>
      </c>
      <c r="J21" s="322">
        <f t="shared" si="1"/>
        <v>20.506352609093685</v>
      </c>
      <c r="K21" s="323">
        <f>SUM(K19:K20)</f>
        <v>128.03</v>
      </c>
      <c r="L21" s="321">
        <f>SUM(L19:L20)</f>
        <v>18.980850319440215</v>
      </c>
      <c r="M21" s="322">
        <f>SUM(M19:M20)</f>
        <v>33.963016428354123</v>
      </c>
      <c r="N21" s="322">
        <f>SUM(N19:N20)</f>
        <v>52.523866747794337</v>
      </c>
      <c r="O21" s="322">
        <f t="shared" ref="O21" si="2">SUM(O19:O20)</f>
        <v>23.596963796775174</v>
      </c>
      <c r="P21" s="313">
        <f t="shared" ref="P21:U21" si="3">SUM(P19:P20)</f>
        <v>9.7153027076361429</v>
      </c>
      <c r="Q21" s="92">
        <f t="shared" si="3"/>
        <v>138.78</v>
      </c>
      <c r="R21" s="323">
        <f t="shared" si="3"/>
        <v>73.300572000000003</v>
      </c>
      <c r="S21" s="323">
        <f t="shared" si="3"/>
        <v>77.997475999999992</v>
      </c>
      <c r="T21" s="323">
        <f t="shared" si="3"/>
        <v>60.865394999999999</v>
      </c>
      <c r="U21" s="325">
        <f t="shared" si="3"/>
        <v>478.97344299999992</v>
      </c>
      <c r="V21" s="125" t="s">
        <v>329</v>
      </c>
      <c r="W21" s="1"/>
    </row>
    <row r="22" spans="2:23" ht="16.55" customHeight="1" thickBot="1" x14ac:dyDescent="0.35">
      <c r="B22" s="46"/>
      <c r="C22" s="46"/>
      <c r="D22" s="3"/>
      <c r="E22" s="163"/>
      <c r="F22" s="160"/>
      <c r="G22" s="160"/>
      <c r="H22" s="160"/>
      <c r="I22" s="160"/>
      <c r="J22" s="160"/>
      <c r="K22" s="160"/>
      <c r="L22" s="160"/>
      <c r="M22" s="160"/>
      <c r="N22" s="160"/>
      <c r="O22" s="160"/>
      <c r="P22" s="160"/>
      <c r="Q22" s="160"/>
      <c r="R22" s="160"/>
      <c r="S22" s="160"/>
      <c r="T22" s="160"/>
      <c r="U22" s="160"/>
      <c r="V22" s="164"/>
      <c r="W22" s="1"/>
    </row>
    <row r="23" spans="2:23" s="2" customFormat="1" ht="62.25" customHeight="1" thickBot="1" x14ac:dyDescent="0.35">
      <c r="B23" s="49" t="s">
        <v>330</v>
      </c>
      <c r="C23" s="79" t="s">
        <v>331</v>
      </c>
      <c r="D23" s="82" t="s">
        <v>94</v>
      </c>
      <c r="E23" s="82" t="s">
        <v>312</v>
      </c>
      <c r="F23" s="159" t="s">
        <v>97</v>
      </c>
      <c r="G23" s="80" t="s">
        <v>98</v>
      </c>
      <c r="H23" s="80" t="s">
        <v>99</v>
      </c>
      <c r="I23" s="80" t="s">
        <v>100</v>
      </c>
      <c r="J23" s="88" t="s">
        <v>101</v>
      </c>
      <c r="K23" s="82" t="s">
        <v>102</v>
      </c>
      <c r="L23" s="159" t="s">
        <v>103</v>
      </c>
      <c r="M23" s="80" t="s">
        <v>104</v>
      </c>
      <c r="N23" s="80" t="s">
        <v>105</v>
      </c>
      <c r="O23" s="80" t="s">
        <v>106</v>
      </c>
      <c r="P23" s="88" t="s">
        <v>107</v>
      </c>
      <c r="Q23" s="82" t="s">
        <v>313</v>
      </c>
      <c r="R23" s="82" t="s">
        <v>314</v>
      </c>
      <c r="S23" s="82" t="s">
        <v>315</v>
      </c>
      <c r="T23" s="82" t="s">
        <v>316</v>
      </c>
      <c r="U23" s="82" t="s">
        <v>112</v>
      </c>
      <c r="V23" s="223" t="s">
        <v>317</v>
      </c>
    </row>
    <row r="24" spans="2:23" ht="29.25" customHeight="1" x14ac:dyDescent="0.3">
      <c r="B24" s="405"/>
      <c r="C24" s="405" t="s">
        <v>332</v>
      </c>
      <c r="D24" s="83" t="s">
        <v>333</v>
      </c>
      <c r="E24" s="85" t="s">
        <v>334</v>
      </c>
      <c r="F24" s="327">
        <v>3.2064220323466586</v>
      </c>
      <c r="G24" s="328">
        <v>6.2063892279523953</v>
      </c>
      <c r="H24" s="328">
        <v>12.086528837351235</v>
      </c>
      <c r="I24" s="328">
        <v>6.5759688739700932</v>
      </c>
      <c r="J24" s="329">
        <v>5.3346910283796154</v>
      </c>
      <c r="K24" s="330">
        <f t="shared" ref="K24:K27" si="4">SUM(F24:J24)</f>
        <v>33.409999999999997</v>
      </c>
      <c r="L24" s="327">
        <v>3.9485658999999993</v>
      </c>
      <c r="M24" s="328">
        <v>3.9485658999999993</v>
      </c>
      <c r="N24" s="328">
        <v>3.9485658999999993</v>
      </c>
      <c r="O24" s="328">
        <v>3.9485658999999993</v>
      </c>
      <c r="P24" s="329">
        <v>3.9485658999999993</v>
      </c>
      <c r="Q24" s="330">
        <f t="shared" ref="Q24:Q27" si="5">SUM(L24:P24)</f>
        <v>19.742829499999996</v>
      </c>
      <c r="R24" s="332">
        <v>41.136284500000002</v>
      </c>
      <c r="S24" s="332">
        <v>28.473625999999999</v>
      </c>
      <c r="T24" s="332">
        <v>31.218382500000004</v>
      </c>
      <c r="U24" s="326">
        <f>K24+Q24+R24+S24+T24</f>
        <v>153.9811225</v>
      </c>
      <c r="V24" s="123" t="s">
        <v>335</v>
      </c>
      <c r="W24" s="1"/>
    </row>
    <row r="25" spans="2:23" ht="60.8" customHeight="1" x14ac:dyDescent="0.3">
      <c r="B25" s="406"/>
      <c r="C25" s="406"/>
      <c r="D25" s="84" t="s">
        <v>322</v>
      </c>
      <c r="E25" s="169" t="s">
        <v>117</v>
      </c>
      <c r="F25" s="202" t="s">
        <v>122</v>
      </c>
      <c r="G25" s="203" t="s">
        <v>122</v>
      </c>
      <c r="H25" s="203" t="s">
        <v>122</v>
      </c>
      <c r="I25" s="203" t="s">
        <v>122</v>
      </c>
      <c r="J25" s="201" t="s">
        <v>122</v>
      </c>
      <c r="K25" s="331" t="s">
        <v>122</v>
      </c>
      <c r="L25" s="190" t="s">
        <v>122</v>
      </c>
      <c r="M25" s="191" t="s">
        <v>122</v>
      </c>
      <c r="N25" s="191" t="s">
        <v>122</v>
      </c>
      <c r="O25" s="191" t="s">
        <v>122</v>
      </c>
      <c r="P25" s="362" t="s">
        <v>122</v>
      </c>
      <c r="Q25" s="331" t="s">
        <v>122</v>
      </c>
      <c r="R25" s="193" t="s">
        <v>122</v>
      </c>
      <c r="S25" s="193" t="s">
        <v>122</v>
      </c>
      <c r="T25" s="193" t="s">
        <v>122</v>
      </c>
      <c r="U25" s="326" t="e">
        <f>K25+Q25+R25+S25+T25</f>
        <v>#VALUE!</v>
      </c>
      <c r="V25" s="123" t="s">
        <v>323</v>
      </c>
      <c r="W25" s="1"/>
    </row>
    <row r="26" spans="2:23" x14ac:dyDescent="0.3">
      <c r="B26" s="406"/>
      <c r="C26" s="406"/>
      <c r="D26" s="84" t="s">
        <v>336</v>
      </c>
      <c r="E26" s="86" t="s">
        <v>131</v>
      </c>
      <c r="F26" s="316">
        <v>6.807881305309734</v>
      </c>
      <c r="G26" s="317">
        <v>13.177417311946902</v>
      </c>
      <c r="H26" s="317">
        <v>25.662140818584067</v>
      </c>
      <c r="I26" s="317">
        <v>13.962109513274333</v>
      </c>
      <c r="J26" s="318">
        <v>11.326626050884954</v>
      </c>
      <c r="K26" s="331">
        <f t="shared" si="4"/>
        <v>70.936174999999992</v>
      </c>
      <c r="L26" s="319">
        <v>15.502364</v>
      </c>
      <c r="M26" s="320">
        <v>15.502364</v>
      </c>
      <c r="N26" s="320">
        <v>15.502364</v>
      </c>
      <c r="O26" s="320">
        <v>15.502364</v>
      </c>
      <c r="P26" s="318">
        <v>15.502364</v>
      </c>
      <c r="Q26" s="331">
        <f t="shared" si="5"/>
        <v>77.51182</v>
      </c>
      <c r="R26" s="324">
        <v>85.577967000000001</v>
      </c>
      <c r="S26" s="324">
        <v>91.167050000000003</v>
      </c>
      <c r="T26" s="324">
        <v>100.74933799999999</v>
      </c>
      <c r="U26" s="326">
        <f>K26+Q26+R26+S26+T26</f>
        <v>425.94235000000003</v>
      </c>
      <c r="V26" s="124" t="s">
        <v>337</v>
      </c>
      <c r="W26" s="1"/>
    </row>
    <row r="27" spans="2:23" x14ac:dyDescent="0.3">
      <c r="B27" s="406"/>
      <c r="C27" s="406"/>
      <c r="D27" s="84" t="s">
        <v>338</v>
      </c>
      <c r="E27" s="86" t="s">
        <v>131</v>
      </c>
      <c r="F27" s="316">
        <v>0</v>
      </c>
      <c r="G27" s="317">
        <v>0</v>
      </c>
      <c r="H27" s="317">
        <v>0</v>
      </c>
      <c r="I27" s="317">
        <v>0</v>
      </c>
      <c r="J27" s="318">
        <v>0</v>
      </c>
      <c r="K27" s="331">
        <f t="shared" si="4"/>
        <v>0</v>
      </c>
      <c r="L27" s="319">
        <v>0</v>
      </c>
      <c r="M27" s="320">
        <v>0</v>
      </c>
      <c r="N27" s="320">
        <v>0</v>
      </c>
      <c r="O27" s="320">
        <v>0</v>
      </c>
      <c r="P27" s="318">
        <v>0</v>
      </c>
      <c r="Q27" s="331">
        <f t="shared" si="5"/>
        <v>0</v>
      </c>
      <c r="R27" s="324">
        <v>0</v>
      </c>
      <c r="S27" s="324">
        <v>0</v>
      </c>
      <c r="T27" s="324">
        <v>0</v>
      </c>
      <c r="U27" s="326">
        <f>K27+Q27+R27+S27+T27</f>
        <v>0</v>
      </c>
      <c r="V27" s="124" t="s">
        <v>339</v>
      </c>
      <c r="W27" s="1"/>
    </row>
    <row r="28" spans="2:23" ht="21.05" customHeight="1" thickBot="1" x14ac:dyDescent="0.35">
      <c r="B28" s="407"/>
      <c r="C28" s="407"/>
      <c r="D28" s="27" t="s">
        <v>340</v>
      </c>
      <c r="E28" s="87" t="s">
        <v>131</v>
      </c>
      <c r="F28" s="321">
        <f>SUM(F26:F27)</f>
        <v>6.807881305309734</v>
      </c>
      <c r="G28" s="322">
        <f>SUM(G26:G27)</f>
        <v>13.177417311946902</v>
      </c>
      <c r="H28" s="322">
        <f t="shared" ref="H28" si="6">SUM(H26:H27)</f>
        <v>25.662140818584067</v>
      </c>
      <c r="I28" s="322">
        <f t="shared" ref="I28" si="7">SUM(I26:I27)</f>
        <v>13.962109513274333</v>
      </c>
      <c r="J28" s="322">
        <f t="shared" ref="J28" si="8">SUM(J26:J27)</f>
        <v>11.326626050884954</v>
      </c>
      <c r="K28" s="323">
        <f>SUM(K26:K27)</f>
        <v>70.936174999999992</v>
      </c>
      <c r="L28" s="321">
        <f>SUM(L26:L27)</f>
        <v>15.502364</v>
      </c>
      <c r="M28" s="322">
        <f>SUM(M26:M27)</f>
        <v>15.502364</v>
      </c>
      <c r="N28" s="322">
        <f t="shared" ref="N28" si="9">SUM(N26:N27)</f>
        <v>15.502364</v>
      </c>
      <c r="O28" s="322">
        <f t="shared" ref="O28" si="10">SUM(O26:O27)</f>
        <v>15.502364</v>
      </c>
      <c r="P28" s="313">
        <f t="shared" ref="P28:U28" si="11">SUM(P26:P27)</f>
        <v>15.502364</v>
      </c>
      <c r="Q28" s="323">
        <f t="shared" si="11"/>
        <v>77.51182</v>
      </c>
      <c r="R28" s="323">
        <f t="shared" si="11"/>
        <v>85.577967000000001</v>
      </c>
      <c r="S28" s="323">
        <f t="shared" si="11"/>
        <v>91.167050000000003</v>
      </c>
      <c r="T28" s="323">
        <f t="shared" si="11"/>
        <v>100.74933799999999</v>
      </c>
      <c r="U28" s="325">
        <f t="shared" si="11"/>
        <v>425.94235000000003</v>
      </c>
      <c r="V28" s="125" t="s">
        <v>341</v>
      </c>
      <c r="W28" s="1"/>
    </row>
    <row r="29" spans="2:23" ht="15" customHeight="1" thickBot="1" x14ac:dyDescent="0.35">
      <c r="B29" s="46"/>
      <c r="C29" s="46"/>
      <c r="D29" s="3"/>
      <c r="E29" s="163"/>
      <c r="F29" s="3"/>
      <c r="G29" s="3"/>
      <c r="H29" s="3"/>
      <c r="I29" s="3"/>
      <c r="J29" s="3"/>
      <c r="K29" s="3"/>
      <c r="L29" s="3"/>
      <c r="M29" s="3"/>
      <c r="N29" s="3"/>
      <c r="O29" s="3"/>
      <c r="P29" s="3"/>
      <c r="Q29" s="3"/>
      <c r="R29" s="3"/>
      <c r="S29" s="3"/>
      <c r="T29" s="3"/>
      <c r="U29" s="3"/>
      <c r="V29" s="3"/>
      <c r="W29" s="1"/>
    </row>
    <row r="30" spans="2:23" ht="15" customHeight="1" x14ac:dyDescent="0.3">
      <c r="B30" s="421" t="s">
        <v>342</v>
      </c>
      <c r="C30" s="425"/>
      <c r="D30" s="230" t="s">
        <v>343</v>
      </c>
      <c r="E30" s="231" t="s">
        <v>117</v>
      </c>
      <c r="F30" s="226">
        <v>3</v>
      </c>
      <c r="G30" s="222">
        <v>5</v>
      </c>
      <c r="H30" s="222">
        <v>12</v>
      </c>
      <c r="I30" s="222">
        <v>5</v>
      </c>
      <c r="J30" s="224">
        <v>4</v>
      </c>
      <c r="K30" s="90">
        <f t="shared" ref="K30:K38" si="12">SUM(F30:J30)</f>
        <v>29</v>
      </c>
      <c r="L30" s="226">
        <v>3</v>
      </c>
      <c r="M30" s="222">
        <v>5</v>
      </c>
      <c r="N30" s="222">
        <v>8</v>
      </c>
      <c r="O30" s="222">
        <v>2</v>
      </c>
      <c r="P30" s="224">
        <v>1</v>
      </c>
      <c r="Q30" s="90">
        <f t="shared" ref="Q30:Q38" si="13">SUM(L30:P30)</f>
        <v>19</v>
      </c>
      <c r="R30" s="226">
        <v>17</v>
      </c>
      <c r="S30" s="222">
        <v>26</v>
      </c>
      <c r="T30" s="224">
        <v>24</v>
      </c>
      <c r="U30" s="90">
        <f>K30+Q30+R30+S30+T30</f>
        <v>115</v>
      </c>
      <c r="V30" s="298" t="s">
        <v>344</v>
      </c>
      <c r="W30" s="1"/>
    </row>
    <row r="31" spans="2:23" x14ac:dyDescent="0.3">
      <c r="B31" s="423"/>
      <c r="C31" s="426"/>
      <c r="D31" s="26" t="s">
        <v>345</v>
      </c>
      <c r="E31" s="30" t="s">
        <v>142</v>
      </c>
      <c r="F31" s="215">
        <v>0</v>
      </c>
      <c r="G31" s="208">
        <v>0</v>
      </c>
      <c r="H31" s="208">
        <v>0</v>
      </c>
      <c r="I31" s="208">
        <v>0</v>
      </c>
      <c r="J31" s="225">
        <v>0</v>
      </c>
      <c r="K31" s="91">
        <f t="shared" si="12"/>
        <v>0</v>
      </c>
      <c r="L31" s="215">
        <v>0</v>
      </c>
      <c r="M31" s="208">
        <v>0</v>
      </c>
      <c r="N31" s="208">
        <v>0</v>
      </c>
      <c r="O31" s="208">
        <v>0</v>
      </c>
      <c r="P31" s="225">
        <v>0</v>
      </c>
      <c r="Q31" s="91">
        <f t="shared" si="13"/>
        <v>0</v>
      </c>
      <c r="R31" s="215">
        <v>0</v>
      </c>
      <c r="S31" s="208">
        <v>0</v>
      </c>
      <c r="T31" s="225">
        <v>0</v>
      </c>
      <c r="U31" s="91">
        <f t="shared" ref="U31:U38" si="14">K31+Q31+R31+S31+T31</f>
        <v>0</v>
      </c>
      <c r="V31" s="124" t="s">
        <v>346</v>
      </c>
      <c r="W31" s="1"/>
    </row>
    <row r="32" spans="2:23" x14ac:dyDescent="0.3">
      <c r="B32" s="423"/>
      <c r="C32" s="426"/>
      <c r="D32" s="26" t="s">
        <v>161</v>
      </c>
      <c r="E32" s="30" t="s">
        <v>142</v>
      </c>
      <c r="F32" s="215">
        <v>0</v>
      </c>
      <c r="G32" s="208">
        <v>0</v>
      </c>
      <c r="H32" s="208">
        <v>0</v>
      </c>
      <c r="I32" s="208">
        <v>0</v>
      </c>
      <c r="J32" s="225">
        <v>0</v>
      </c>
      <c r="K32" s="91">
        <f t="shared" si="12"/>
        <v>0</v>
      </c>
      <c r="L32" s="215">
        <v>0</v>
      </c>
      <c r="M32" s="208">
        <v>0</v>
      </c>
      <c r="N32" s="208">
        <v>0</v>
      </c>
      <c r="O32" s="208">
        <v>0</v>
      </c>
      <c r="P32" s="225">
        <v>0</v>
      </c>
      <c r="Q32" s="91">
        <f t="shared" si="13"/>
        <v>0</v>
      </c>
      <c r="R32" s="215">
        <v>0</v>
      </c>
      <c r="S32" s="208">
        <v>0</v>
      </c>
      <c r="T32" s="225">
        <v>0</v>
      </c>
      <c r="U32" s="91">
        <f t="shared" si="14"/>
        <v>0</v>
      </c>
      <c r="V32" s="124" t="s">
        <v>347</v>
      </c>
      <c r="W32" s="1"/>
    </row>
    <row r="33" spans="2:23" x14ac:dyDescent="0.3">
      <c r="B33" s="423"/>
      <c r="C33" s="426"/>
      <c r="D33" s="26" t="s">
        <v>348</v>
      </c>
      <c r="E33" s="30" t="s">
        <v>117</v>
      </c>
      <c r="F33" s="215">
        <v>0</v>
      </c>
      <c r="G33" s="208">
        <v>0</v>
      </c>
      <c r="H33" s="208">
        <v>0</v>
      </c>
      <c r="I33" s="208">
        <v>0</v>
      </c>
      <c r="J33" s="225">
        <v>0</v>
      </c>
      <c r="K33" s="91">
        <f t="shared" si="12"/>
        <v>0</v>
      </c>
      <c r="L33" s="215">
        <v>0</v>
      </c>
      <c r="M33" s="208">
        <v>0</v>
      </c>
      <c r="N33" s="208">
        <v>0</v>
      </c>
      <c r="O33" s="208">
        <v>0</v>
      </c>
      <c r="P33" s="225">
        <v>0</v>
      </c>
      <c r="Q33" s="91">
        <f t="shared" si="13"/>
        <v>0</v>
      </c>
      <c r="R33" s="215">
        <v>0</v>
      </c>
      <c r="S33" s="208">
        <v>0</v>
      </c>
      <c r="T33" s="225">
        <v>0</v>
      </c>
      <c r="U33" s="91">
        <f t="shared" si="14"/>
        <v>0</v>
      </c>
      <c r="V33" s="124" t="s">
        <v>349</v>
      </c>
      <c r="W33" s="1"/>
    </row>
    <row r="34" spans="2:23" x14ac:dyDescent="0.3">
      <c r="B34" s="423"/>
      <c r="C34" s="426"/>
      <c r="D34" s="26" t="s">
        <v>350</v>
      </c>
      <c r="E34" s="30" t="s">
        <v>117</v>
      </c>
      <c r="F34" s="215">
        <v>0</v>
      </c>
      <c r="G34" s="208">
        <v>0</v>
      </c>
      <c r="H34" s="208">
        <v>0</v>
      </c>
      <c r="I34" s="208">
        <v>0</v>
      </c>
      <c r="J34" s="225">
        <v>0</v>
      </c>
      <c r="K34" s="91">
        <f t="shared" si="12"/>
        <v>0</v>
      </c>
      <c r="L34" s="215">
        <v>0</v>
      </c>
      <c r="M34" s="208">
        <v>0</v>
      </c>
      <c r="N34" s="208">
        <v>0</v>
      </c>
      <c r="O34" s="208">
        <v>0</v>
      </c>
      <c r="P34" s="225">
        <v>0</v>
      </c>
      <c r="Q34" s="91">
        <f t="shared" si="13"/>
        <v>0</v>
      </c>
      <c r="R34" s="215">
        <v>0</v>
      </c>
      <c r="S34" s="208">
        <v>0</v>
      </c>
      <c r="T34" s="225">
        <v>0</v>
      </c>
      <c r="U34" s="91">
        <f t="shared" si="14"/>
        <v>0</v>
      </c>
      <c r="V34" s="124" t="s">
        <v>351</v>
      </c>
      <c r="W34" s="1"/>
    </row>
    <row r="35" spans="2:23" x14ac:dyDescent="0.3">
      <c r="B35" s="423"/>
      <c r="C35" s="426"/>
      <c r="D35" s="26" t="s">
        <v>352</v>
      </c>
      <c r="E35" s="30" t="s">
        <v>117</v>
      </c>
      <c r="F35" s="215">
        <v>0</v>
      </c>
      <c r="G35" s="208">
        <v>0</v>
      </c>
      <c r="H35" s="208">
        <v>0</v>
      </c>
      <c r="I35" s="208">
        <v>0</v>
      </c>
      <c r="J35" s="225">
        <v>0</v>
      </c>
      <c r="K35" s="91">
        <f t="shared" si="12"/>
        <v>0</v>
      </c>
      <c r="L35" s="215">
        <v>0</v>
      </c>
      <c r="M35" s="208">
        <v>0</v>
      </c>
      <c r="N35" s="208">
        <v>0</v>
      </c>
      <c r="O35" s="208">
        <v>0</v>
      </c>
      <c r="P35" s="225">
        <v>0</v>
      </c>
      <c r="Q35" s="91">
        <f t="shared" si="13"/>
        <v>0</v>
      </c>
      <c r="R35" s="215">
        <v>0</v>
      </c>
      <c r="S35" s="208">
        <v>0</v>
      </c>
      <c r="T35" s="225">
        <v>0</v>
      </c>
      <c r="U35" s="91">
        <f t="shared" si="14"/>
        <v>0</v>
      </c>
      <c r="V35" s="124" t="s">
        <v>353</v>
      </c>
      <c r="W35" s="1"/>
    </row>
    <row r="36" spans="2:23" x14ac:dyDescent="0.3">
      <c r="B36" s="423"/>
      <c r="C36" s="426"/>
      <c r="D36" s="26" t="s">
        <v>354</v>
      </c>
      <c r="E36" s="30" t="s">
        <v>117</v>
      </c>
      <c r="F36" s="215">
        <v>0</v>
      </c>
      <c r="G36" s="208">
        <v>0</v>
      </c>
      <c r="H36" s="208">
        <v>0</v>
      </c>
      <c r="I36" s="208">
        <v>0</v>
      </c>
      <c r="J36" s="225">
        <v>0</v>
      </c>
      <c r="K36" s="91">
        <f t="shared" si="12"/>
        <v>0</v>
      </c>
      <c r="L36" s="215">
        <v>0</v>
      </c>
      <c r="M36" s="208">
        <v>0</v>
      </c>
      <c r="N36" s="208">
        <v>0</v>
      </c>
      <c r="O36" s="208">
        <v>0</v>
      </c>
      <c r="P36" s="225">
        <v>0</v>
      </c>
      <c r="Q36" s="91">
        <f t="shared" si="13"/>
        <v>0</v>
      </c>
      <c r="R36" s="215">
        <v>0</v>
      </c>
      <c r="S36" s="208">
        <v>0</v>
      </c>
      <c r="T36" s="225">
        <v>0</v>
      </c>
      <c r="U36" s="91">
        <f t="shared" si="14"/>
        <v>0</v>
      </c>
      <c r="V36" s="124" t="s">
        <v>355</v>
      </c>
      <c r="W36" s="1"/>
    </row>
    <row r="37" spans="2:23" x14ac:dyDescent="0.3">
      <c r="B37" s="423"/>
      <c r="C37" s="426"/>
      <c r="D37" s="26" t="s">
        <v>356</v>
      </c>
      <c r="E37" s="30" t="s">
        <v>117</v>
      </c>
      <c r="F37" s="215">
        <v>0</v>
      </c>
      <c r="G37" s="208">
        <v>0</v>
      </c>
      <c r="H37" s="208">
        <v>0</v>
      </c>
      <c r="I37" s="208">
        <v>0</v>
      </c>
      <c r="J37" s="225">
        <v>0</v>
      </c>
      <c r="K37" s="91">
        <f t="shared" si="12"/>
        <v>0</v>
      </c>
      <c r="L37" s="215">
        <v>0</v>
      </c>
      <c r="M37" s="208">
        <v>0</v>
      </c>
      <c r="N37" s="208">
        <v>0</v>
      </c>
      <c r="O37" s="208">
        <v>0</v>
      </c>
      <c r="P37" s="225">
        <v>0</v>
      </c>
      <c r="Q37" s="91">
        <f t="shared" si="13"/>
        <v>0</v>
      </c>
      <c r="R37" s="215">
        <v>0</v>
      </c>
      <c r="S37" s="208">
        <v>0</v>
      </c>
      <c r="T37" s="225">
        <v>0</v>
      </c>
      <c r="U37" s="91">
        <f t="shared" si="14"/>
        <v>0</v>
      </c>
      <c r="V37" s="124" t="s">
        <v>357</v>
      </c>
      <c r="W37" s="1"/>
    </row>
    <row r="38" spans="2:23" x14ac:dyDescent="0.3">
      <c r="B38" s="423"/>
      <c r="C38" s="426"/>
      <c r="D38" s="276" t="s">
        <v>358</v>
      </c>
      <c r="E38" s="30" t="s">
        <v>117</v>
      </c>
      <c r="F38" s="364">
        <v>0.05</v>
      </c>
      <c r="G38" s="354">
        <v>0.15</v>
      </c>
      <c r="H38" s="354">
        <v>0.35</v>
      </c>
      <c r="I38" s="354">
        <v>0.4</v>
      </c>
      <c r="J38" s="354">
        <v>0.06</v>
      </c>
      <c r="K38" s="91">
        <f t="shared" si="12"/>
        <v>1.01</v>
      </c>
      <c r="L38" s="215">
        <v>0.05</v>
      </c>
      <c r="M38" s="208">
        <v>0.25</v>
      </c>
      <c r="N38" s="208">
        <v>0.6</v>
      </c>
      <c r="O38" s="208">
        <v>0.4</v>
      </c>
      <c r="P38" s="225">
        <v>0.1</v>
      </c>
      <c r="Q38" s="91">
        <f t="shared" si="13"/>
        <v>1.4</v>
      </c>
      <c r="R38" s="215">
        <v>0.81</v>
      </c>
      <c r="S38" s="208">
        <v>1.49</v>
      </c>
      <c r="T38" s="225">
        <v>2.2599999999999998</v>
      </c>
      <c r="U38" s="91">
        <f t="shared" si="14"/>
        <v>6.97</v>
      </c>
      <c r="V38" s="124" t="s">
        <v>359</v>
      </c>
      <c r="W38" s="1"/>
    </row>
    <row r="39" spans="2:23" x14ac:dyDescent="0.3">
      <c r="B39" s="5"/>
      <c r="C39" s="6"/>
      <c r="D39" s="6"/>
      <c r="E39" s="15"/>
      <c r="G39" s="166"/>
      <c r="H39" s="166"/>
      <c r="I39" s="166"/>
      <c r="J39" s="166"/>
      <c r="K39" s="166"/>
      <c r="L39" s="166"/>
      <c r="M39" s="166"/>
      <c r="N39" s="166"/>
      <c r="O39" s="166"/>
      <c r="P39" s="166"/>
      <c r="Q39" s="166"/>
      <c r="R39" s="166"/>
      <c r="S39" s="166"/>
      <c r="T39" s="166"/>
      <c r="U39" s="166"/>
      <c r="V39" s="126"/>
      <c r="W39" s="1"/>
    </row>
    <row r="40" spans="2:23" ht="15" thickBot="1" x14ac:dyDescent="0.35">
      <c r="B40" s="5"/>
      <c r="C40" s="6"/>
      <c r="D40" s="6"/>
      <c r="E40" s="15"/>
      <c r="G40" s="166"/>
      <c r="H40" s="166"/>
      <c r="I40" s="166"/>
      <c r="J40" s="166"/>
      <c r="K40" s="166"/>
      <c r="L40" s="166"/>
      <c r="M40" s="166"/>
      <c r="N40" s="166"/>
      <c r="O40" s="166"/>
      <c r="P40" s="166"/>
      <c r="Q40" s="166"/>
      <c r="R40" s="166"/>
      <c r="S40" s="166"/>
      <c r="T40" s="166"/>
      <c r="U40" s="166"/>
      <c r="V40" s="126"/>
      <c r="W40" s="1"/>
    </row>
    <row r="41" spans="2:23" customFormat="1" ht="15" customHeight="1" x14ac:dyDescent="0.35">
      <c r="B41" s="105"/>
      <c r="C41" s="414" t="s">
        <v>360</v>
      </c>
      <c r="D41" s="414"/>
      <c r="E41" s="108"/>
      <c r="F41" s="108"/>
      <c r="G41" s="108"/>
      <c r="H41" s="108"/>
      <c r="I41" s="108"/>
      <c r="J41" s="108"/>
      <c r="K41" s="108"/>
      <c r="L41" s="108"/>
      <c r="M41" s="108"/>
      <c r="N41" s="108"/>
      <c r="O41" s="108"/>
      <c r="P41" s="108"/>
      <c r="Q41" s="118"/>
      <c r="R41" s="108"/>
      <c r="S41" s="108"/>
      <c r="T41" s="108"/>
      <c r="U41" s="108"/>
      <c r="V41" s="122"/>
    </row>
    <row r="42" spans="2:23" customFormat="1" ht="15" customHeight="1" thickBot="1" x14ac:dyDescent="0.4">
      <c r="B42" s="111"/>
      <c r="C42" s="415"/>
      <c r="D42" s="415"/>
      <c r="E42" s="161"/>
      <c r="F42" s="112"/>
      <c r="G42" s="112"/>
      <c r="H42" s="112"/>
      <c r="I42" s="112"/>
      <c r="J42" s="112"/>
      <c r="K42" s="112"/>
      <c r="L42" s="112"/>
      <c r="M42" s="112"/>
      <c r="N42" s="112"/>
      <c r="O42" s="112"/>
      <c r="P42" s="112"/>
      <c r="Q42" s="120"/>
      <c r="R42" s="112"/>
      <c r="S42" s="112"/>
      <c r="T42" s="112"/>
      <c r="U42" s="112"/>
      <c r="V42" s="128"/>
    </row>
    <row r="43" spans="2:23" x14ac:dyDescent="0.3">
      <c r="B43" s="5"/>
      <c r="C43" s="119"/>
      <c r="D43" s="119"/>
      <c r="E43" s="119"/>
      <c r="F43" s="119"/>
      <c r="G43" s="119"/>
      <c r="H43" s="119"/>
      <c r="I43" s="119"/>
      <c r="J43" s="119"/>
      <c r="K43" s="119"/>
      <c r="L43" s="119"/>
      <c r="M43" s="119"/>
      <c r="N43" s="119"/>
      <c r="O43" s="119"/>
      <c r="P43" s="119"/>
      <c r="Q43" s="119"/>
      <c r="R43" s="119"/>
      <c r="S43" s="119"/>
      <c r="T43" s="119"/>
      <c r="U43" s="119"/>
      <c r="V43" s="129"/>
      <c r="W43" s="1"/>
    </row>
    <row r="44" spans="2:23" ht="3.75" customHeight="1" thickBot="1" x14ac:dyDescent="0.35">
      <c r="B44" s="5"/>
      <c r="C44" s="6"/>
      <c r="D44" s="6"/>
      <c r="E44" s="15"/>
      <c r="F44" s="166"/>
      <c r="G44" s="166"/>
      <c r="H44" s="166"/>
      <c r="I44" s="166"/>
      <c r="J44" s="166"/>
      <c r="K44" s="166"/>
      <c r="L44" s="166"/>
      <c r="M44" s="166"/>
      <c r="N44" s="166"/>
      <c r="O44" s="166"/>
      <c r="P44" s="166"/>
      <c r="Q44" s="166"/>
      <c r="R44" s="166"/>
      <c r="S44" s="166"/>
      <c r="T44" s="166"/>
      <c r="U44" s="166"/>
      <c r="V44" s="127"/>
      <c r="W44" s="1"/>
    </row>
    <row r="45" spans="2:23" s="2" customFormat="1" ht="54.75" customHeight="1" thickBot="1" x14ac:dyDescent="0.35">
      <c r="B45" s="73" t="s">
        <v>361</v>
      </c>
      <c r="C45" s="96" t="s">
        <v>362</v>
      </c>
      <c r="D45" s="82" t="s">
        <v>94</v>
      </c>
      <c r="E45" s="82" t="s">
        <v>312</v>
      </c>
      <c r="F45" s="159" t="s">
        <v>97</v>
      </c>
      <c r="G45" s="80" t="s">
        <v>98</v>
      </c>
      <c r="H45" s="80" t="s">
        <v>99</v>
      </c>
      <c r="I45" s="80" t="s">
        <v>100</v>
      </c>
      <c r="J45" s="88" t="s">
        <v>101</v>
      </c>
      <c r="K45" s="82" t="s">
        <v>102</v>
      </c>
      <c r="L45" s="159" t="s">
        <v>103</v>
      </c>
      <c r="M45" s="80" t="s">
        <v>104</v>
      </c>
      <c r="N45" s="80" t="s">
        <v>105</v>
      </c>
      <c r="O45" s="80" t="s">
        <v>106</v>
      </c>
      <c r="P45" s="88" t="s">
        <v>107</v>
      </c>
      <c r="Q45" s="82" t="s">
        <v>313</v>
      </c>
      <c r="R45" s="82" t="s">
        <v>314</v>
      </c>
      <c r="S45" s="82" t="s">
        <v>315</v>
      </c>
      <c r="T45" s="82" t="s">
        <v>316</v>
      </c>
      <c r="U45" s="82" t="s">
        <v>112</v>
      </c>
      <c r="V45" s="223" t="s">
        <v>317</v>
      </c>
    </row>
    <row r="46" spans="2:23" x14ac:dyDescent="0.3">
      <c r="B46" s="405"/>
      <c r="C46" s="405" t="s">
        <v>363</v>
      </c>
      <c r="D46" s="83" t="s">
        <v>364</v>
      </c>
      <c r="E46" s="85" t="s">
        <v>320</v>
      </c>
      <c r="F46" s="327">
        <v>21.461880000000001</v>
      </c>
      <c r="G46" s="328">
        <v>21.461880000000001</v>
      </c>
      <c r="H46" s="328">
        <v>0.44037999999999999</v>
      </c>
      <c r="I46" s="328">
        <v>0.44037999999999999</v>
      </c>
      <c r="J46" s="329">
        <v>0.44037999999999999</v>
      </c>
      <c r="K46" s="330">
        <f t="shared" ref="K46:K49" si="15">SUM(F46:J46)</f>
        <v>44.244899999999994</v>
      </c>
      <c r="L46" s="327">
        <v>0.1138</v>
      </c>
      <c r="M46" s="328">
        <v>0.1138</v>
      </c>
      <c r="N46" s="328">
        <v>0.1138</v>
      </c>
      <c r="O46" s="328">
        <v>0.1138</v>
      </c>
      <c r="P46" s="329">
        <v>0.1138</v>
      </c>
      <c r="Q46" s="330">
        <f t="shared" ref="Q46:Q49" si="16">SUM(L46:P46)</f>
        <v>0.56899999999999995</v>
      </c>
      <c r="R46" s="209">
        <v>0.73</v>
      </c>
      <c r="S46" s="209">
        <v>0.73</v>
      </c>
      <c r="T46" s="209">
        <v>0.87</v>
      </c>
      <c r="U46" s="326">
        <f>K46+Q46+R46+S46+T46</f>
        <v>47.143899999999988</v>
      </c>
      <c r="V46" s="123" t="s">
        <v>365</v>
      </c>
      <c r="W46" s="1"/>
    </row>
    <row r="47" spans="2:23" ht="61.05" customHeight="1" x14ac:dyDescent="0.3">
      <c r="B47" s="406"/>
      <c r="C47" s="406"/>
      <c r="D47" s="84" t="s">
        <v>322</v>
      </c>
      <c r="E47" s="169" t="s">
        <v>117</v>
      </c>
      <c r="F47" s="333">
        <v>22</v>
      </c>
      <c r="G47" s="334">
        <v>21</v>
      </c>
      <c r="H47" s="334">
        <v>3</v>
      </c>
      <c r="I47" s="334">
        <v>3</v>
      </c>
      <c r="J47" s="335">
        <v>4</v>
      </c>
      <c r="K47" s="336">
        <f t="shared" si="15"/>
        <v>53</v>
      </c>
      <c r="L47" s="337" t="s">
        <v>122</v>
      </c>
      <c r="M47" s="338" t="s">
        <v>122</v>
      </c>
      <c r="N47" s="338" t="s">
        <v>122</v>
      </c>
      <c r="O47" s="338" t="s">
        <v>122</v>
      </c>
      <c r="P47" s="339" t="s">
        <v>122</v>
      </c>
      <c r="Q47" s="331" t="s">
        <v>122</v>
      </c>
      <c r="R47" s="193" t="s">
        <v>122</v>
      </c>
      <c r="S47" s="193" t="s">
        <v>122</v>
      </c>
      <c r="T47" s="193" t="s">
        <v>122</v>
      </c>
      <c r="U47" s="326" t="e">
        <f>K47+Q47+R47+S47+T47</f>
        <v>#VALUE!</v>
      </c>
      <c r="V47" s="123" t="s">
        <v>323</v>
      </c>
      <c r="W47" s="1"/>
    </row>
    <row r="48" spans="2:23" x14ac:dyDescent="0.3">
      <c r="B48" s="406"/>
      <c r="C48" s="406"/>
      <c r="D48" s="84" t="s">
        <v>366</v>
      </c>
      <c r="E48" s="86" t="s">
        <v>131</v>
      </c>
      <c r="F48" s="316">
        <v>21.6342</v>
      </c>
      <c r="G48" s="317">
        <v>16.357200000000002</v>
      </c>
      <c r="H48" s="317">
        <v>0.50919999999999999</v>
      </c>
      <c r="I48" s="317">
        <v>0.50919999999999999</v>
      </c>
      <c r="J48" s="318">
        <v>0.50919999999999999</v>
      </c>
      <c r="K48" s="331">
        <f t="shared" si="15"/>
        <v>39.518999999999998</v>
      </c>
      <c r="L48" s="319">
        <v>9.1295879999999996E-2</v>
      </c>
      <c r="M48" s="320">
        <v>9.1295879999999996E-2</v>
      </c>
      <c r="N48" s="320">
        <v>9.1295879999999996E-2</v>
      </c>
      <c r="O48" s="320">
        <v>9.1295879999999996E-2</v>
      </c>
      <c r="P48" s="318">
        <v>9.1295879999999996E-2</v>
      </c>
      <c r="Q48" s="331">
        <f t="shared" si="16"/>
        <v>0.45647939999999998</v>
      </c>
      <c r="R48" s="210">
        <v>0.75</v>
      </c>
      <c r="S48" s="210">
        <v>0.75</v>
      </c>
      <c r="T48" s="210">
        <v>0.9</v>
      </c>
      <c r="U48" s="326">
        <f>K48+Q48+R48+S48+T48</f>
        <v>42.375479399999996</v>
      </c>
      <c r="V48" s="124" t="s">
        <v>367</v>
      </c>
      <c r="W48" s="1"/>
    </row>
    <row r="49" spans="2:24" x14ac:dyDescent="0.3">
      <c r="B49" s="406"/>
      <c r="C49" s="406"/>
      <c r="D49" s="84" t="s">
        <v>368</v>
      </c>
      <c r="E49" s="86" t="s">
        <v>131</v>
      </c>
      <c r="F49" s="316">
        <v>0.15</v>
      </c>
      <c r="G49" s="317">
        <v>0.3</v>
      </c>
      <c r="H49" s="317">
        <v>0.5</v>
      </c>
      <c r="I49" s="317">
        <v>0.74</v>
      </c>
      <c r="J49" s="318">
        <v>1</v>
      </c>
      <c r="K49" s="331">
        <f t="shared" si="15"/>
        <v>2.69</v>
      </c>
      <c r="L49" s="319">
        <v>2.69</v>
      </c>
      <c r="M49" s="320">
        <v>2.69</v>
      </c>
      <c r="N49" s="320">
        <v>2.69</v>
      </c>
      <c r="O49" s="320">
        <v>2.69</v>
      </c>
      <c r="P49" s="318">
        <v>2.69</v>
      </c>
      <c r="Q49" s="331">
        <f t="shared" si="16"/>
        <v>13.45</v>
      </c>
      <c r="R49" s="210">
        <v>13.45</v>
      </c>
      <c r="S49" s="210">
        <v>13.45</v>
      </c>
      <c r="T49" s="210">
        <v>13.45</v>
      </c>
      <c r="U49" s="326">
        <f t="shared" ref="U49" si="17">K49+Q49+R49+S49+T49</f>
        <v>56.489999999999995</v>
      </c>
      <c r="V49" s="124" t="s">
        <v>369</v>
      </c>
      <c r="W49" s="1"/>
    </row>
    <row r="50" spans="2:24" ht="21.05" customHeight="1" thickBot="1" x14ac:dyDescent="0.35">
      <c r="B50" s="407"/>
      <c r="C50" s="407"/>
      <c r="D50" s="27" t="s">
        <v>370</v>
      </c>
      <c r="E50" s="87" t="s">
        <v>131</v>
      </c>
      <c r="F50" s="321">
        <f>SUM(F48:F49)</f>
        <v>21.784199999999998</v>
      </c>
      <c r="G50" s="322">
        <f>SUM(G48:G49)</f>
        <v>16.657200000000003</v>
      </c>
      <c r="H50" s="322">
        <f t="shared" ref="H50" si="18">SUM(H48:H49)</f>
        <v>1.0091999999999999</v>
      </c>
      <c r="I50" s="322">
        <f t="shared" ref="I50" si="19">SUM(I48:I49)</f>
        <v>1.2492000000000001</v>
      </c>
      <c r="J50" s="322">
        <f t="shared" ref="J50" si="20">SUM(J48:J49)</f>
        <v>1.5091999999999999</v>
      </c>
      <c r="K50" s="323">
        <f>SUM(K48:K49)</f>
        <v>42.208999999999996</v>
      </c>
      <c r="L50" s="321">
        <f>SUM(L48:L49)</f>
        <v>2.7812958800000001</v>
      </c>
      <c r="M50" s="322">
        <f>SUM(M48:M49)</f>
        <v>2.7812958800000001</v>
      </c>
      <c r="N50" s="322">
        <f t="shared" ref="N50" si="21">SUM(N48:N49)</f>
        <v>2.7812958800000001</v>
      </c>
      <c r="O50" s="322">
        <f t="shared" ref="O50" si="22">SUM(O48:O49)</f>
        <v>2.7812958800000001</v>
      </c>
      <c r="P50" s="313">
        <f t="shared" ref="P50:U50" si="23">SUM(P48:P49)</f>
        <v>2.7812958800000001</v>
      </c>
      <c r="Q50" s="323">
        <f t="shared" si="23"/>
        <v>13.906479399999998</v>
      </c>
      <c r="R50" s="92">
        <f t="shared" si="23"/>
        <v>14.2</v>
      </c>
      <c r="S50" s="92">
        <f t="shared" si="23"/>
        <v>14.2</v>
      </c>
      <c r="T50" s="92">
        <f t="shared" si="23"/>
        <v>14.35</v>
      </c>
      <c r="U50" s="325">
        <f t="shared" si="23"/>
        <v>98.865479399999998</v>
      </c>
      <c r="V50" s="125" t="s">
        <v>371</v>
      </c>
      <c r="W50" s="1"/>
    </row>
    <row r="51" spans="2:24" ht="6.8" customHeight="1" thickBot="1" x14ac:dyDescent="0.35">
      <c r="B51" s="5"/>
      <c r="C51" s="6"/>
      <c r="D51" s="6"/>
      <c r="E51" s="15"/>
      <c r="G51" s="166"/>
      <c r="H51" s="166"/>
      <c r="I51" s="166"/>
      <c r="J51" s="166"/>
      <c r="K51" s="166"/>
      <c r="L51" s="166"/>
      <c r="M51" s="166"/>
      <c r="N51" s="166"/>
      <c r="O51" s="166"/>
      <c r="P51" s="166"/>
      <c r="Q51" s="166"/>
      <c r="R51" s="166"/>
      <c r="S51" s="166"/>
      <c r="T51" s="166"/>
      <c r="U51" s="166"/>
      <c r="V51" s="126"/>
      <c r="W51" s="1"/>
    </row>
    <row r="52" spans="2:24" s="2" customFormat="1" ht="65.25" customHeight="1" thickBot="1" x14ac:dyDescent="0.35">
      <c r="B52" s="49" t="s">
        <v>372</v>
      </c>
      <c r="C52" s="79" t="s">
        <v>373</v>
      </c>
      <c r="D52" s="82" t="s">
        <v>94</v>
      </c>
      <c r="E52" s="82" t="s">
        <v>312</v>
      </c>
      <c r="F52" s="159" t="s">
        <v>97</v>
      </c>
      <c r="G52" s="80" t="s">
        <v>98</v>
      </c>
      <c r="H52" s="80" t="s">
        <v>99</v>
      </c>
      <c r="I52" s="80" t="s">
        <v>100</v>
      </c>
      <c r="J52" s="88" t="s">
        <v>101</v>
      </c>
      <c r="K52" s="82" t="s">
        <v>102</v>
      </c>
      <c r="L52" s="159" t="s">
        <v>103</v>
      </c>
      <c r="M52" s="80" t="s">
        <v>104</v>
      </c>
      <c r="N52" s="80" t="s">
        <v>105</v>
      </c>
      <c r="O52" s="80" t="s">
        <v>106</v>
      </c>
      <c r="P52" s="88" t="s">
        <v>107</v>
      </c>
      <c r="Q52" s="82" t="s">
        <v>313</v>
      </c>
      <c r="R52" s="82" t="s">
        <v>314</v>
      </c>
      <c r="S52" s="82" t="s">
        <v>315</v>
      </c>
      <c r="T52" s="82" t="s">
        <v>316</v>
      </c>
      <c r="U52" s="82" t="s">
        <v>112</v>
      </c>
      <c r="V52" s="223" t="s">
        <v>317</v>
      </c>
    </row>
    <row r="53" spans="2:24" ht="66.8" customHeight="1" x14ac:dyDescent="0.3">
      <c r="B53" s="405"/>
      <c r="C53" s="405" t="s">
        <v>374</v>
      </c>
      <c r="D53" s="83" t="s">
        <v>375</v>
      </c>
      <c r="E53" s="85" t="s">
        <v>117</v>
      </c>
      <c r="F53" s="199">
        <v>0</v>
      </c>
      <c r="G53" s="200">
        <v>0</v>
      </c>
      <c r="H53" s="200">
        <v>0</v>
      </c>
      <c r="I53" s="200">
        <v>0</v>
      </c>
      <c r="J53" s="201">
        <v>0</v>
      </c>
      <c r="K53" s="90">
        <f t="shared" ref="K53:K55" si="24">SUM(F53:J53)</f>
        <v>0</v>
      </c>
      <c r="L53" s="190">
        <v>0</v>
      </c>
      <c r="M53" s="191">
        <v>0</v>
      </c>
      <c r="N53" s="191">
        <v>0</v>
      </c>
      <c r="O53" s="191">
        <v>0</v>
      </c>
      <c r="P53" s="192">
        <v>0</v>
      </c>
      <c r="Q53" s="90">
        <f t="shared" ref="Q53:Q55" si="25">SUM(L53:P53)</f>
        <v>0</v>
      </c>
      <c r="R53" s="193">
        <v>0</v>
      </c>
      <c r="S53" s="193">
        <v>0</v>
      </c>
      <c r="T53" s="193">
        <v>0</v>
      </c>
      <c r="U53" s="93">
        <f>K53+Q53+R53+S53+T53</f>
        <v>0</v>
      </c>
      <c r="V53" s="123" t="s">
        <v>376</v>
      </c>
      <c r="W53" s="1"/>
    </row>
    <row r="54" spans="2:24" x14ac:dyDescent="0.3">
      <c r="B54" s="406"/>
      <c r="C54" s="406"/>
      <c r="D54" s="84" t="s">
        <v>377</v>
      </c>
      <c r="E54" s="86" t="s">
        <v>131</v>
      </c>
      <c r="F54" s="204">
        <v>0</v>
      </c>
      <c r="G54" s="205">
        <v>0</v>
      </c>
      <c r="H54" s="205">
        <v>0</v>
      </c>
      <c r="I54" s="205">
        <v>0</v>
      </c>
      <c r="J54" s="206">
        <v>0</v>
      </c>
      <c r="K54" s="91">
        <f t="shared" si="24"/>
        <v>0</v>
      </c>
      <c r="L54" s="207">
        <v>0</v>
      </c>
      <c r="M54" s="208">
        <v>0</v>
      </c>
      <c r="N54" s="208">
        <v>0</v>
      </c>
      <c r="O54" s="208">
        <v>0</v>
      </c>
      <c r="P54" s="206">
        <v>0</v>
      </c>
      <c r="Q54" s="91">
        <f t="shared" si="25"/>
        <v>0</v>
      </c>
      <c r="R54" s="210">
        <v>0</v>
      </c>
      <c r="S54" s="210">
        <v>0</v>
      </c>
      <c r="T54" s="210">
        <v>0</v>
      </c>
      <c r="U54" s="93">
        <f>K54+Q54+R54+S54+T54</f>
        <v>0</v>
      </c>
      <c r="V54" s="124" t="s">
        <v>378</v>
      </c>
      <c r="W54" s="1"/>
    </row>
    <row r="55" spans="2:24" x14ac:dyDescent="0.3">
      <c r="B55" s="406"/>
      <c r="C55" s="406"/>
      <c r="D55" s="84" t="s">
        <v>379</v>
      </c>
      <c r="E55" s="86" t="s">
        <v>131</v>
      </c>
      <c r="F55" s="204">
        <v>0</v>
      </c>
      <c r="G55" s="205">
        <v>0</v>
      </c>
      <c r="H55" s="205">
        <v>0</v>
      </c>
      <c r="I55" s="205">
        <v>0</v>
      </c>
      <c r="J55" s="206">
        <v>0</v>
      </c>
      <c r="K55" s="91">
        <f t="shared" si="24"/>
        <v>0</v>
      </c>
      <c r="L55" s="207">
        <v>0</v>
      </c>
      <c r="M55" s="208">
        <v>0</v>
      </c>
      <c r="N55" s="208">
        <v>0</v>
      </c>
      <c r="O55" s="208">
        <v>0</v>
      </c>
      <c r="P55" s="206">
        <v>0</v>
      </c>
      <c r="Q55" s="91">
        <f t="shared" si="25"/>
        <v>0</v>
      </c>
      <c r="R55" s="210">
        <v>0</v>
      </c>
      <c r="S55" s="210">
        <v>0</v>
      </c>
      <c r="T55" s="210">
        <v>0</v>
      </c>
      <c r="U55" s="93">
        <f>K55+Q55+R55+S55+T55</f>
        <v>0</v>
      </c>
      <c r="V55" s="124" t="s">
        <v>380</v>
      </c>
      <c r="W55" s="1"/>
    </row>
    <row r="56" spans="2:24" ht="21.05" customHeight="1" thickBot="1" x14ac:dyDescent="0.35">
      <c r="B56" s="407"/>
      <c r="C56" s="407"/>
      <c r="D56" s="27" t="s">
        <v>381</v>
      </c>
      <c r="E56" s="87" t="s">
        <v>131</v>
      </c>
      <c r="F56" s="89">
        <f>SUM(F54:F55)</f>
        <v>0</v>
      </c>
      <c r="G56" s="54">
        <f>SUM(G54:G55)</f>
        <v>0</v>
      </c>
      <c r="H56" s="54">
        <f t="shared" ref="H56" si="26">SUM(H54:H55)</f>
        <v>0</v>
      </c>
      <c r="I56" s="54">
        <f t="shared" ref="I56" si="27">SUM(I54:I55)</f>
        <v>0</v>
      </c>
      <c r="J56" s="54">
        <f t="shared" ref="J56" si="28">SUM(J54:J55)</f>
        <v>0</v>
      </c>
      <c r="K56" s="92">
        <f>SUM(K54:K55)</f>
        <v>0</v>
      </c>
      <c r="L56" s="89">
        <f>SUM(L54:L55)</f>
        <v>0</v>
      </c>
      <c r="M56" s="54">
        <f>SUM(M54:M55)</f>
        <v>0</v>
      </c>
      <c r="N56" s="54">
        <f t="shared" ref="N56" si="29">SUM(N54:N55)</f>
        <v>0</v>
      </c>
      <c r="O56" s="54">
        <f t="shared" ref="O56" si="30">SUM(O54:O55)</f>
        <v>0</v>
      </c>
      <c r="P56" s="14">
        <f t="shared" ref="P56:U56" si="31">SUM(P54:P55)</f>
        <v>0</v>
      </c>
      <c r="Q56" s="92">
        <f t="shared" si="31"/>
        <v>0</v>
      </c>
      <c r="R56" s="92">
        <f t="shared" si="31"/>
        <v>0</v>
      </c>
      <c r="S56" s="92">
        <f t="shared" si="31"/>
        <v>0</v>
      </c>
      <c r="T56" s="92">
        <f t="shared" si="31"/>
        <v>0</v>
      </c>
      <c r="U56" s="94">
        <f t="shared" si="31"/>
        <v>0</v>
      </c>
      <c r="V56" s="125" t="s">
        <v>382</v>
      </c>
      <c r="W56" s="1"/>
    </row>
    <row r="57" spans="2:24" ht="15" thickBot="1" x14ac:dyDescent="0.35">
      <c r="B57" s="46"/>
      <c r="C57" s="46"/>
      <c r="D57" s="167"/>
      <c r="E57" s="168"/>
      <c r="F57" s="167"/>
      <c r="G57" s="167"/>
      <c r="H57" s="167"/>
      <c r="I57" s="167"/>
      <c r="J57" s="167"/>
      <c r="K57" s="167"/>
      <c r="L57" s="167"/>
      <c r="M57" s="167"/>
      <c r="N57" s="167"/>
      <c r="O57" s="167"/>
      <c r="P57" s="167"/>
      <c r="Q57" s="167"/>
      <c r="R57" s="167"/>
      <c r="S57" s="167"/>
      <c r="T57" s="167"/>
      <c r="U57" s="167"/>
      <c r="V57" s="167"/>
      <c r="W57" s="1"/>
    </row>
    <row r="58" spans="2:24" x14ac:dyDescent="0.3">
      <c r="B58" s="421" t="s">
        <v>383</v>
      </c>
      <c r="C58" s="425"/>
      <c r="D58" s="230" t="s">
        <v>343</v>
      </c>
      <c r="E58" s="231" t="s">
        <v>117</v>
      </c>
      <c r="F58" s="226">
        <v>0</v>
      </c>
      <c r="G58" s="222">
        <v>0</v>
      </c>
      <c r="H58" s="222">
        <v>0</v>
      </c>
      <c r="I58" s="222">
        <v>0</v>
      </c>
      <c r="J58" s="224">
        <v>0</v>
      </c>
      <c r="K58" s="90">
        <f t="shared" ref="K58:K66" si="32">SUM(F58:J58)</f>
        <v>0</v>
      </c>
      <c r="L58" s="226">
        <v>0</v>
      </c>
      <c r="M58" s="222">
        <v>0</v>
      </c>
      <c r="N58" s="222">
        <v>0</v>
      </c>
      <c r="O58" s="222">
        <v>0</v>
      </c>
      <c r="P58" s="224">
        <v>0</v>
      </c>
      <c r="Q58" s="90">
        <f t="shared" ref="Q58:Q66" si="33">SUM(L58:P58)</f>
        <v>0</v>
      </c>
      <c r="R58" s="226">
        <v>0</v>
      </c>
      <c r="S58" s="222">
        <v>0</v>
      </c>
      <c r="T58" s="224">
        <v>0</v>
      </c>
      <c r="U58" s="90">
        <f>SUM(K58,Q58,R58,S58,T58)</f>
        <v>0</v>
      </c>
      <c r="V58" s="298" t="s">
        <v>384</v>
      </c>
      <c r="W58" s="1"/>
      <c r="X58" s="11"/>
    </row>
    <row r="59" spans="2:24" x14ac:dyDescent="0.3">
      <c r="B59" s="423"/>
      <c r="C59" s="426"/>
      <c r="D59" s="26" t="s">
        <v>345</v>
      </c>
      <c r="E59" s="30" t="s">
        <v>142</v>
      </c>
      <c r="F59" s="215" t="s">
        <v>122</v>
      </c>
      <c r="G59" s="208" t="s">
        <v>122</v>
      </c>
      <c r="H59" s="208" t="s">
        <v>122</v>
      </c>
      <c r="I59" s="208" t="s">
        <v>122</v>
      </c>
      <c r="J59" s="225" t="s">
        <v>122</v>
      </c>
      <c r="K59" s="91">
        <f t="shared" si="32"/>
        <v>0</v>
      </c>
      <c r="L59" s="215" t="s">
        <v>122</v>
      </c>
      <c r="M59" s="208" t="s">
        <v>122</v>
      </c>
      <c r="N59" s="208" t="s">
        <v>122</v>
      </c>
      <c r="O59" s="208" t="s">
        <v>122</v>
      </c>
      <c r="P59" s="225" t="s">
        <v>122</v>
      </c>
      <c r="Q59" s="91">
        <f t="shared" si="33"/>
        <v>0</v>
      </c>
      <c r="R59" s="215" t="s">
        <v>122</v>
      </c>
      <c r="S59" s="208" t="s">
        <v>122</v>
      </c>
      <c r="T59" s="225" t="s">
        <v>122</v>
      </c>
      <c r="U59" s="91">
        <f t="shared" ref="U59:U66" si="34">SUM(K59,Q59,R59,S59,T59)</f>
        <v>0</v>
      </c>
      <c r="V59" s="124" t="s">
        <v>385</v>
      </c>
      <c r="W59" s="1"/>
      <c r="X59" s="11"/>
    </row>
    <row r="60" spans="2:24" x14ac:dyDescent="0.3">
      <c r="B60" s="423"/>
      <c r="C60" s="426"/>
      <c r="D60" s="26" t="s">
        <v>161</v>
      </c>
      <c r="E60" s="30" t="s">
        <v>142</v>
      </c>
      <c r="F60" s="215">
        <v>0</v>
      </c>
      <c r="G60" s="208">
        <v>0</v>
      </c>
      <c r="H60" s="208">
        <v>0</v>
      </c>
      <c r="I60" s="208">
        <v>0</v>
      </c>
      <c r="J60" s="225">
        <v>0</v>
      </c>
      <c r="K60" s="91">
        <f t="shared" si="32"/>
        <v>0</v>
      </c>
      <c r="L60" s="215">
        <v>0</v>
      </c>
      <c r="M60" s="208">
        <v>0</v>
      </c>
      <c r="N60" s="208">
        <v>0</v>
      </c>
      <c r="O60" s="208">
        <v>0</v>
      </c>
      <c r="P60" s="225">
        <v>0</v>
      </c>
      <c r="Q60" s="91">
        <f t="shared" si="33"/>
        <v>0</v>
      </c>
      <c r="R60" s="215">
        <v>0</v>
      </c>
      <c r="S60" s="208">
        <v>0</v>
      </c>
      <c r="T60" s="225">
        <v>0</v>
      </c>
      <c r="U60" s="91">
        <f t="shared" si="34"/>
        <v>0</v>
      </c>
      <c r="V60" s="124" t="s">
        <v>386</v>
      </c>
      <c r="W60" s="1"/>
      <c r="X60" s="11"/>
    </row>
    <row r="61" spans="2:24" x14ac:dyDescent="0.3">
      <c r="B61" s="423"/>
      <c r="C61" s="426"/>
      <c r="D61" s="26" t="s">
        <v>348</v>
      </c>
      <c r="E61" s="30" t="s">
        <v>117</v>
      </c>
      <c r="F61" s="215">
        <v>0</v>
      </c>
      <c r="G61" s="208">
        <v>0</v>
      </c>
      <c r="H61" s="208">
        <v>0</v>
      </c>
      <c r="I61" s="208">
        <v>0</v>
      </c>
      <c r="J61" s="225">
        <v>0</v>
      </c>
      <c r="K61" s="91">
        <f t="shared" si="32"/>
        <v>0</v>
      </c>
      <c r="L61" s="215">
        <v>0</v>
      </c>
      <c r="M61" s="208">
        <v>0</v>
      </c>
      <c r="N61" s="208">
        <v>0</v>
      </c>
      <c r="O61" s="208">
        <v>0</v>
      </c>
      <c r="P61" s="225">
        <v>0</v>
      </c>
      <c r="Q61" s="91">
        <f t="shared" si="33"/>
        <v>0</v>
      </c>
      <c r="R61" s="215">
        <v>0</v>
      </c>
      <c r="S61" s="208">
        <v>0</v>
      </c>
      <c r="T61" s="225">
        <v>0</v>
      </c>
      <c r="U61" s="91">
        <f t="shared" si="34"/>
        <v>0</v>
      </c>
      <c r="V61" s="124" t="s">
        <v>387</v>
      </c>
      <c r="W61" s="1"/>
      <c r="X61" s="11"/>
    </row>
    <row r="62" spans="2:24" x14ac:dyDescent="0.3">
      <c r="B62" s="423"/>
      <c r="C62" s="426"/>
      <c r="D62" s="26" t="s">
        <v>350</v>
      </c>
      <c r="E62" s="30" t="s">
        <v>117</v>
      </c>
      <c r="F62" s="215">
        <v>0</v>
      </c>
      <c r="G62" s="208">
        <v>0</v>
      </c>
      <c r="H62" s="208">
        <v>0</v>
      </c>
      <c r="I62" s="208">
        <v>0</v>
      </c>
      <c r="J62" s="225">
        <v>0</v>
      </c>
      <c r="K62" s="91">
        <f t="shared" si="32"/>
        <v>0</v>
      </c>
      <c r="L62" s="215">
        <v>0</v>
      </c>
      <c r="M62" s="208">
        <v>0</v>
      </c>
      <c r="N62" s="208">
        <v>0</v>
      </c>
      <c r="O62" s="208">
        <v>0</v>
      </c>
      <c r="P62" s="225">
        <v>0</v>
      </c>
      <c r="Q62" s="91">
        <f t="shared" si="33"/>
        <v>0</v>
      </c>
      <c r="R62" s="215">
        <v>0</v>
      </c>
      <c r="S62" s="208">
        <v>0</v>
      </c>
      <c r="T62" s="225">
        <v>0</v>
      </c>
      <c r="U62" s="91">
        <f t="shared" si="34"/>
        <v>0</v>
      </c>
      <c r="V62" s="124" t="s">
        <v>388</v>
      </c>
      <c r="W62" s="1"/>
      <c r="X62" s="11"/>
    </row>
    <row r="63" spans="2:24" x14ac:dyDescent="0.3">
      <c r="B63" s="423"/>
      <c r="C63" s="426"/>
      <c r="D63" s="26" t="s">
        <v>352</v>
      </c>
      <c r="E63" s="30" t="s">
        <v>117</v>
      </c>
      <c r="F63" s="215">
        <v>0</v>
      </c>
      <c r="G63" s="208">
        <v>0</v>
      </c>
      <c r="H63" s="208">
        <v>0</v>
      </c>
      <c r="I63" s="208">
        <v>0</v>
      </c>
      <c r="J63" s="225">
        <v>0</v>
      </c>
      <c r="K63" s="91">
        <f t="shared" si="32"/>
        <v>0</v>
      </c>
      <c r="L63" s="215">
        <v>0</v>
      </c>
      <c r="M63" s="208">
        <v>0</v>
      </c>
      <c r="N63" s="208">
        <v>0</v>
      </c>
      <c r="O63" s="208">
        <v>0</v>
      </c>
      <c r="P63" s="225">
        <v>0</v>
      </c>
      <c r="Q63" s="91">
        <f t="shared" si="33"/>
        <v>0</v>
      </c>
      <c r="R63" s="215">
        <v>0</v>
      </c>
      <c r="S63" s="208">
        <v>0</v>
      </c>
      <c r="T63" s="225">
        <v>0</v>
      </c>
      <c r="U63" s="91">
        <f>SUM(K63,Q63,R63,S63,T63)</f>
        <v>0</v>
      </c>
      <c r="V63" s="124" t="s">
        <v>389</v>
      </c>
      <c r="W63" s="1"/>
      <c r="X63" s="11"/>
    </row>
    <row r="64" spans="2:24" x14ac:dyDescent="0.3">
      <c r="B64" s="423"/>
      <c r="C64" s="426"/>
      <c r="D64" s="26" t="s">
        <v>354</v>
      </c>
      <c r="E64" s="30" t="s">
        <v>117</v>
      </c>
      <c r="F64" s="215">
        <v>0</v>
      </c>
      <c r="G64" s="208">
        <v>0</v>
      </c>
      <c r="H64" s="208">
        <v>0</v>
      </c>
      <c r="I64" s="208">
        <v>0</v>
      </c>
      <c r="J64" s="225">
        <v>0</v>
      </c>
      <c r="K64" s="91">
        <f t="shared" si="32"/>
        <v>0</v>
      </c>
      <c r="L64" s="215">
        <v>0</v>
      </c>
      <c r="M64" s="208">
        <v>0</v>
      </c>
      <c r="N64" s="208">
        <v>0</v>
      </c>
      <c r="O64" s="208">
        <v>0</v>
      </c>
      <c r="P64" s="225">
        <v>0</v>
      </c>
      <c r="Q64" s="91">
        <f t="shared" si="33"/>
        <v>0</v>
      </c>
      <c r="R64" s="215">
        <v>0</v>
      </c>
      <c r="S64" s="208">
        <v>0</v>
      </c>
      <c r="T64" s="225">
        <v>0</v>
      </c>
      <c r="U64" s="91">
        <f t="shared" si="34"/>
        <v>0</v>
      </c>
      <c r="V64" s="124" t="s">
        <v>390</v>
      </c>
      <c r="W64" s="1"/>
      <c r="X64" s="11"/>
    </row>
    <row r="65" spans="2:24" x14ac:dyDescent="0.3">
      <c r="B65" s="423"/>
      <c r="C65" s="426"/>
      <c r="D65" s="26" t="s">
        <v>356</v>
      </c>
      <c r="E65" s="30" t="s">
        <v>117</v>
      </c>
      <c r="F65" s="215">
        <v>0</v>
      </c>
      <c r="G65" s="208">
        <v>0</v>
      </c>
      <c r="H65" s="208">
        <v>0</v>
      </c>
      <c r="I65" s="208">
        <v>0</v>
      </c>
      <c r="J65" s="225">
        <v>0</v>
      </c>
      <c r="K65" s="91">
        <f t="shared" si="32"/>
        <v>0</v>
      </c>
      <c r="L65" s="215">
        <v>0</v>
      </c>
      <c r="M65" s="208">
        <v>0</v>
      </c>
      <c r="N65" s="208">
        <v>0</v>
      </c>
      <c r="O65" s="208">
        <v>0</v>
      </c>
      <c r="P65" s="225">
        <v>0</v>
      </c>
      <c r="Q65" s="91">
        <f t="shared" si="33"/>
        <v>0</v>
      </c>
      <c r="R65" s="215">
        <v>0</v>
      </c>
      <c r="S65" s="208">
        <v>0</v>
      </c>
      <c r="T65" s="225">
        <v>0</v>
      </c>
      <c r="U65" s="91"/>
      <c r="V65" s="124" t="s">
        <v>391</v>
      </c>
      <c r="W65" s="1"/>
      <c r="X65" s="11"/>
    </row>
    <row r="66" spans="2:24" x14ac:dyDescent="0.3">
      <c r="B66" s="423"/>
      <c r="C66" s="426"/>
      <c r="D66" s="26" t="s">
        <v>358</v>
      </c>
      <c r="E66" s="30" t="s">
        <v>117</v>
      </c>
      <c r="F66" s="215">
        <v>0</v>
      </c>
      <c r="G66" s="208">
        <v>0</v>
      </c>
      <c r="H66" s="208">
        <v>0</v>
      </c>
      <c r="I66" s="208">
        <v>0</v>
      </c>
      <c r="J66" s="225">
        <v>0</v>
      </c>
      <c r="K66" s="91">
        <f t="shared" si="32"/>
        <v>0</v>
      </c>
      <c r="L66" s="215">
        <v>0</v>
      </c>
      <c r="M66" s="208">
        <v>0</v>
      </c>
      <c r="N66" s="208">
        <v>0</v>
      </c>
      <c r="O66" s="208">
        <v>0</v>
      </c>
      <c r="P66" s="225">
        <v>0</v>
      </c>
      <c r="Q66" s="91">
        <f t="shared" si="33"/>
        <v>0</v>
      </c>
      <c r="R66" s="215">
        <v>0</v>
      </c>
      <c r="S66" s="208">
        <v>0</v>
      </c>
      <c r="T66" s="225">
        <v>0</v>
      </c>
      <c r="U66" s="91">
        <f t="shared" si="34"/>
        <v>0</v>
      </c>
      <c r="V66" s="124" t="s">
        <v>392</v>
      </c>
      <c r="W66" s="1"/>
      <c r="X66" s="11"/>
    </row>
    <row r="67" spans="2:24" ht="17.3" customHeight="1" x14ac:dyDescent="0.3">
      <c r="B67" s="173"/>
      <c r="C67" s="173"/>
      <c r="D67" s="6"/>
      <c r="E67" s="46"/>
      <c r="F67" s="174"/>
      <c r="G67" s="174"/>
      <c r="H67" s="174"/>
      <c r="I67" s="174"/>
      <c r="J67" s="174"/>
      <c r="K67" s="174"/>
      <c r="L67" s="174"/>
      <c r="M67" s="174"/>
      <c r="N67" s="174"/>
      <c r="O67" s="174"/>
      <c r="P67" s="174"/>
      <c r="Q67" s="174"/>
      <c r="R67" s="174"/>
      <c r="S67" s="174"/>
      <c r="T67" s="174"/>
      <c r="U67" s="174"/>
      <c r="V67" s="11"/>
      <c r="W67" s="1"/>
    </row>
    <row r="68" spans="2:24" ht="15" thickBot="1" x14ac:dyDescent="0.35">
      <c r="B68" s="5"/>
      <c r="C68" s="6"/>
      <c r="D68" s="6"/>
      <c r="E68" s="15"/>
      <c r="G68" s="166"/>
      <c r="H68" s="166"/>
      <c r="I68" s="166"/>
      <c r="J68" s="166"/>
      <c r="K68" s="166"/>
      <c r="L68" s="166"/>
      <c r="M68" s="166"/>
      <c r="N68" s="166"/>
      <c r="O68" s="166"/>
      <c r="P68" s="166"/>
      <c r="Q68" s="166"/>
      <c r="R68" s="166"/>
      <c r="S68" s="166"/>
      <c r="T68" s="166"/>
      <c r="U68" s="166"/>
      <c r="V68" s="175"/>
      <c r="W68" s="1"/>
      <c r="X68" s="11"/>
    </row>
    <row r="69" spans="2:24" s="2" customFormat="1" ht="58" customHeight="1" thickBot="1" x14ac:dyDescent="0.35">
      <c r="B69" s="73">
        <v>3</v>
      </c>
      <c r="C69" s="96" t="s">
        <v>393</v>
      </c>
      <c r="D69" s="82" t="s">
        <v>94</v>
      </c>
      <c r="E69" s="82" t="s">
        <v>312</v>
      </c>
      <c r="F69" s="159" t="s">
        <v>97</v>
      </c>
      <c r="G69" s="80" t="s">
        <v>98</v>
      </c>
      <c r="H69" s="80" t="s">
        <v>99</v>
      </c>
      <c r="I69" s="80" t="s">
        <v>100</v>
      </c>
      <c r="J69" s="88" t="s">
        <v>101</v>
      </c>
      <c r="K69" s="82" t="s">
        <v>102</v>
      </c>
      <c r="L69" s="159" t="s">
        <v>103</v>
      </c>
      <c r="M69" s="80" t="s">
        <v>104</v>
      </c>
      <c r="N69" s="80" t="s">
        <v>105</v>
      </c>
      <c r="O69" s="80" t="s">
        <v>106</v>
      </c>
      <c r="P69" s="88" t="s">
        <v>107</v>
      </c>
      <c r="Q69" s="82" t="s">
        <v>313</v>
      </c>
      <c r="R69" s="82" t="s">
        <v>314</v>
      </c>
      <c r="S69" s="82" t="s">
        <v>315</v>
      </c>
      <c r="T69" s="82" t="s">
        <v>316</v>
      </c>
      <c r="U69" s="82" t="s">
        <v>112</v>
      </c>
      <c r="V69" s="95" t="s">
        <v>317</v>
      </c>
    </row>
    <row r="70" spans="2:24" x14ac:dyDescent="0.3">
      <c r="B70" s="405"/>
      <c r="C70" s="408" t="s">
        <v>394</v>
      </c>
      <c r="D70" s="83" t="s">
        <v>395</v>
      </c>
      <c r="E70" s="85" t="s">
        <v>396</v>
      </c>
      <c r="F70" s="327">
        <v>6.6000000000000003E-2</v>
      </c>
      <c r="G70" s="328">
        <v>2.7160000000000002</v>
      </c>
      <c r="H70" s="328">
        <v>551.89</v>
      </c>
      <c r="I70" s="328">
        <v>256.43</v>
      </c>
      <c r="J70" s="329">
        <v>211.86</v>
      </c>
      <c r="K70" s="330">
        <f t="shared" ref="K70:K73" si="35">SUM(F70:J70)</f>
        <v>1022.9620000000001</v>
      </c>
      <c r="L70" s="327">
        <v>13.89</v>
      </c>
      <c r="M70" s="328">
        <v>33.520000000000003</v>
      </c>
      <c r="N70" s="328">
        <v>67.8</v>
      </c>
      <c r="O70" s="328">
        <v>1.51</v>
      </c>
      <c r="P70" s="329">
        <v>0</v>
      </c>
      <c r="Q70" s="330">
        <f t="shared" ref="Q70:Q73" si="36">SUM(L70:P70)</f>
        <v>116.72000000000001</v>
      </c>
      <c r="R70" s="332">
        <v>6.78</v>
      </c>
      <c r="S70" s="332">
        <v>4.3959999999999999</v>
      </c>
      <c r="T70" s="332">
        <v>8.8650000000000002</v>
      </c>
      <c r="U70" s="326">
        <f>K70+Q70+R70+S70+T70</f>
        <v>1159.723</v>
      </c>
      <c r="V70" s="123" t="s">
        <v>397</v>
      </c>
      <c r="W70" s="1"/>
    </row>
    <row r="71" spans="2:24" ht="60.8" customHeight="1" x14ac:dyDescent="0.3">
      <c r="B71" s="406"/>
      <c r="C71" s="409"/>
      <c r="D71" s="84" t="s">
        <v>322</v>
      </c>
      <c r="E71" s="169" t="s">
        <v>117</v>
      </c>
      <c r="F71" s="202">
        <v>1</v>
      </c>
      <c r="G71" s="203">
        <v>2</v>
      </c>
      <c r="H71" s="203">
        <v>18</v>
      </c>
      <c r="I71" s="203">
        <v>25</v>
      </c>
      <c r="J71" s="201">
        <v>17</v>
      </c>
      <c r="K71" s="91">
        <f t="shared" si="35"/>
        <v>63</v>
      </c>
      <c r="L71" s="190" t="s">
        <v>122</v>
      </c>
      <c r="M71" s="191" t="s">
        <v>122</v>
      </c>
      <c r="N71" s="191" t="s">
        <v>122</v>
      </c>
      <c r="O71" s="191" t="s">
        <v>122</v>
      </c>
      <c r="P71" s="192" t="s">
        <v>122</v>
      </c>
      <c r="Q71" s="91" t="s">
        <v>122</v>
      </c>
      <c r="R71" s="193" t="s">
        <v>122</v>
      </c>
      <c r="S71" s="193" t="s">
        <v>122</v>
      </c>
      <c r="T71" s="193" t="s">
        <v>122</v>
      </c>
      <c r="U71" s="93" t="e">
        <f>K71+Q71+R71+S71+T71</f>
        <v>#VALUE!</v>
      </c>
      <c r="V71" s="123" t="s">
        <v>323</v>
      </c>
      <c r="W71" s="1"/>
    </row>
    <row r="72" spans="2:24" x14ac:dyDescent="0.3">
      <c r="B72" s="406"/>
      <c r="C72" s="409"/>
      <c r="D72" s="84" t="s">
        <v>398</v>
      </c>
      <c r="E72" s="86" t="s">
        <v>131</v>
      </c>
      <c r="F72" s="316">
        <v>1.325</v>
      </c>
      <c r="G72" s="317">
        <v>19.864999999999998</v>
      </c>
      <c r="H72" s="317">
        <v>69.72</v>
      </c>
      <c r="I72" s="317">
        <v>49.588000000000001</v>
      </c>
      <c r="J72" s="318">
        <v>19.263999999999999</v>
      </c>
      <c r="K72" s="331">
        <f t="shared" si="35"/>
        <v>159.762</v>
      </c>
      <c r="L72" s="319">
        <v>9.6929999999999996</v>
      </c>
      <c r="M72" s="320">
        <v>24.263000000000002</v>
      </c>
      <c r="N72" s="320">
        <v>7.5060000000000002</v>
      </c>
      <c r="O72" s="320">
        <v>1.3220000000000001</v>
      </c>
      <c r="P72" s="318">
        <v>0</v>
      </c>
      <c r="Q72" s="331">
        <f t="shared" si="36"/>
        <v>42.784000000000006</v>
      </c>
      <c r="R72" s="324">
        <v>9.7140000000000004</v>
      </c>
      <c r="S72" s="324">
        <v>12.988</v>
      </c>
      <c r="T72" s="324">
        <v>9.7409999999999997</v>
      </c>
      <c r="U72" s="326">
        <f>K72+Q72+R72+S72+T72</f>
        <v>234.98899999999998</v>
      </c>
      <c r="V72" s="124" t="s">
        <v>399</v>
      </c>
      <c r="W72" s="1"/>
    </row>
    <row r="73" spans="2:24" x14ac:dyDescent="0.3">
      <c r="B73" s="406"/>
      <c r="C73" s="409"/>
      <c r="D73" s="84" t="s">
        <v>400</v>
      </c>
      <c r="E73" s="86" t="s">
        <v>131</v>
      </c>
      <c r="F73" s="316">
        <v>0</v>
      </c>
      <c r="G73" s="317">
        <v>0.17799999999999999</v>
      </c>
      <c r="H73" s="317">
        <v>3.5949999999999998</v>
      </c>
      <c r="I73" s="317">
        <v>5.5009999999999994</v>
      </c>
      <c r="J73" s="318">
        <v>6.3889999999999993</v>
      </c>
      <c r="K73" s="331">
        <f t="shared" si="35"/>
        <v>15.662999999999998</v>
      </c>
      <c r="L73" s="319">
        <v>6.7379999999999995</v>
      </c>
      <c r="M73" s="320">
        <v>8.0279999999999987</v>
      </c>
      <c r="N73" s="320">
        <v>8.3109999999999982</v>
      </c>
      <c r="O73" s="320">
        <v>8.3809999999999985</v>
      </c>
      <c r="P73" s="318">
        <v>8.3809999999999985</v>
      </c>
      <c r="Q73" s="331">
        <f t="shared" si="36"/>
        <v>39.838999999999999</v>
      </c>
      <c r="R73" s="324">
        <v>8.743999999999998</v>
      </c>
      <c r="S73" s="324">
        <v>9.2269999999999985</v>
      </c>
      <c r="T73" s="324">
        <v>9.5899999999999981</v>
      </c>
      <c r="U73" s="326">
        <f>K73+Q73+R73+S73+T73</f>
        <v>83.063000000000002</v>
      </c>
      <c r="V73" s="124" t="s">
        <v>401</v>
      </c>
      <c r="W73" s="1"/>
    </row>
    <row r="74" spans="2:24" ht="15" thickBot="1" x14ac:dyDescent="0.35">
      <c r="B74" s="407"/>
      <c r="C74" s="410"/>
      <c r="D74" s="27" t="s">
        <v>402</v>
      </c>
      <c r="E74" s="87" t="s">
        <v>131</v>
      </c>
      <c r="F74" s="321">
        <f>SUM(F72:F73)</f>
        <v>1.325</v>
      </c>
      <c r="G74" s="322">
        <f>SUM(G72:G73)</f>
        <v>20.042999999999999</v>
      </c>
      <c r="H74" s="322">
        <f t="shared" ref="H74" si="37">SUM(H72:H73)</f>
        <v>73.314999999999998</v>
      </c>
      <c r="I74" s="322">
        <f t="shared" ref="I74" si="38">SUM(I72:I73)</f>
        <v>55.088999999999999</v>
      </c>
      <c r="J74" s="322">
        <f t="shared" ref="J74" si="39">SUM(J72:J73)</f>
        <v>25.652999999999999</v>
      </c>
      <c r="K74" s="323">
        <f>SUM(K72:K73)</f>
        <v>175.42500000000001</v>
      </c>
      <c r="L74" s="321">
        <f>SUM(L72:L73)</f>
        <v>16.430999999999997</v>
      </c>
      <c r="M74" s="322">
        <f>SUM(M72:M73)</f>
        <v>32.290999999999997</v>
      </c>
      <c r="N74" s="322">
        <f t="shared" ref="N74" si="40">SUM(N72:N73)</f>
        <v>15.816999999999998</v>
      </c>
      <c r="O74" s="322">
        <f t="shared" ref="O74" si="41">SUM(O72:O73)</f>
        <v>9.7029999999999994</v>
      </c>
      <c r="P74" s="313">
        <f t="shared" ref="P74:U74" si="42">SUM(P72:P73)</f>
        <v>8.3809999999999985</v>
      </c>
      <c r="Q74" s="323">
        <f t="shared" si="42"/>
        <v>82.623000000000005</v>
      </c>
      <c r="R74" s="323">
        <f t="shared" si="42"/>
        <v>18.457999999999998</v>
      </c>
      <c r="S74" s="323">
        <f t="shared" si="42"/>
        <v>22.214999999999996</v>
      </c>
      <c r="T74" s="323">
        <f t="shared" si="42"/>
        <v>19.330999999999996</v>
      </c>
      <c r="U74" s="325">
        <f t="shared" si="42"/>
        <v>318.05199999999996</v>
      </c>
      <c r="V74" s="125" t="s">
        <v>403</v>
      </c>
      <c r="W74" s="1"/>
    </row>
    <row r="75" spans="2:24" ht="15" thickBot="1" x14ac:dyDescent="0.35">
      <c r="B75" s="46"/>
      <c r="C75" s="163"/>
      <c r="D75" s="3"/>
      <c r="E75" s="163"/>
      <c r="F75" s="163"/>
      <c r="G75" s="163"/>
      <c r="H75" s="163"/>
      <c r="I75" s="163"/>
      <c r="J75" s="163"/>
      <c r="K75" s="163"/>
      <c r="L75" s="163"/>
      <c r="M75" s="163"/>
      <c r="N75" s="163"/>
      <c r="O75" s="163"/>
      <c r="P75" s="163"/>
      <c r="Q75" s="163"/>
      <c r="R75" s="163"/>
      <c r="S75" s="163"/>
      <c r="T75" s="163"/>
      <c r="U75" s="163"/>
      <c r="V75" s="163"/>
      <c r="W75" s="1"/>
    </row>
    <row r="76" spans="2:24" x14ac:dyDescent="0.3">
      <c r="B76" s="421" t="s">
        <v>404</v>
      </c>
      <c r="C76" s="422"/>
      <c r="D76" s="230" t="s">
        <v>343</v>
      </c>
      <c r="E76" s="231" t="s">
        <v>117</v>
      </c>
      <c r="F76" s="226">
        <v>0</v>
      </c>
      <c r="G76" s="222">
        <v>0</v>
      </c>
      <c r="H76" s="222">
        <v>0</v>
      </c>
      <c r="I76" s="222">
        <v>0</v>
      </c>
      <c r="J76" s="224">
        <v>0</v>
      </c>
      <c r="K76" s="90">
        <f t="shared" ref="K76:K84" si="43">SUM(F76:J76)</f>
        <v>0</v>
      </c>
      <c r="L76" s="226">
        <v>0</v>
      </c>
      <c r="M76" s="222">
        <v>0</v>
      </c>
      <c r="N76" s="222">
        <v>0</v>
      </c>
      <c r="O76" s="222">
        <v>0</v>
      </c>
      <c r="P76" s="224">
        <v>0</v>
      </c>
      <c r="Q76" s="90">
        <f t="shared" ref="Q76:Q84" si="44">SUM(L76:P76)</f>
        <v>0</v>
      </c>
      <c r="R76" s="227">
        <v>0</v>
      </c>
      <c r="S76" s="229">
        <v>0</v>
      </c>
      <c r="T76" s="227">
        <v>0</v>
      </c>
      <c r="U76" s="90">
        <f>K76+Q76+R76+S76+T76</f>
        <v>0</v>
      </c>
      <c r="V76" s="298" t="s">
        <v>405</v>
      </c>
      <c r="W76" s="1"/>
    </row>
    <row r="77" spans="2:24" x14ac:dyDescent="0.3">
      <c r="B77" s="423"/>
      <c r="C77" s="424"/>
      <c r="D77" s="26" t="s">
        <v>345</v>
      </c>
      <c r="E77" s="30" t="s">
        <v>142</v>
      </c>
      <c r="F77" s="215" t="s">
        <v>122</v>
      </c>
      <c r="G77" s="208" t="s">
        <v>122</v>
      </c>
      <c r="H77" s="208">
        <v>100</v>
      </c>
      <c r="I77" s="208">
        <v>100</v>
      </c>
      <c r="J77" s="225">
        <v>100</v>
      </c>
      <c r="K77" s="91">
        <v>100</v>
      </c>
      <c r="L77" s="215">
        <v>100</v>
      </c>
      <c r="M77" s="208">
        <v>100</v>
      </c>
      <c r="N77" s="208">
        <v>100</v>
      </c>
      <c r="O77" s="208">
        <v>100</v>
      </c>
      <c r="P77" s="225">
        <v>100</v>
      </c>
      <c r="Q77" s="91">
        <v>100</v>
      </c>
      <c r="R77" s="228">
        <v>100</v>
      </c>
      <c r="S77" s="210">
        <v>100</v>
      </c>
      <c r="T77" s="228">
        <v>100</v>
      </c>
      <c r="U77" s="91">
        <v>100</v>
      </c>
      <c r="V77" s="124" t="s">
        <v>406</v>
      </c>
      <c r="W77" s="1"/>
    </row>
    <row r="78" spans="2:24" x14ac:dyDescent="0.3">
      <c r="B78" s="423"/>
      <c r="C78" s="424"/>
      <c r="D78" s="26" t="s">
        <v>161</v>
      </c>
      <c r="E78" s="30" t="s">
        <v>142</v>
      </c>
      <c r="F78" s="215">
        <v>0</v>
      </c>
      <c r="G78" s="208">
        <v>0</v>
      </c>
      <c r="H78" s="208">
        <v>0</v>
      </c>
      <c r="I78" s="208">
        <v>0</v>
      </c>
      <c r="J78" s="225">
        <v>0</v>
      </c>
      <c r="K78" s="91">
        <f t="shared" si="43"/>
        <v>0</v>
      </c>
      <c r="L78" s="215">
        <v>0</v>
      </c>
      <c r="M78" s="208">
        <v>0</v>
      </c>
      <c r="N78" s="208">
        <v>0</v>
      </c>
      <c r="O78" s="208">
        <v>0</v>
      </c>
      <c r="P78" s="225">
        <v>0</v>
      </c>
      <c r="Q78" s="91">
        <f t="shared" si="44"/>
        <v>0</v>
      </c>
      <c r="R78" s="228">
        <v>0</v>
      </c>
      <c r="S78" s="210">
        <v>0</v>
      </c>
      <c r="T78" s="228">
        <v>0</v>
      </c>
      <c r="U78" s="91">
        <f t="shared" ref="U78:U84" si="45">K78+Q78+R78+S78+T78</f>
        <v>0</v>
      </c>
      <c r="V78" s="124" t="s">
        <v>407</v>
      </c>
      <c r="W78" s="1"/>
    </row>
    <row r="79" spans="2:24" x14ac:dyDescent="0.3">
      <c r="B79" s="423"/>
      <c r="C79" s="424"/>
      <c r="D79" s="26" t="s">
        <v>348</v>
      </c>
      <c r="E79" s="30" t="s">
        <v>117</v>
      </c>
      <c r="F79" s="215" t="s">
        <v>122</v>
      </c>
      <c r="G79" s="208" t="s">
        <v>122</v>
      </c>
      <c r="H79" s="208" t="s">
        <v>122</v>
      </c>
      <c r="I79" s="208" t="s">
        <v>122</v>
      </c>
      <c r="J79" s="225" t="s">
        <v>122</v>
      </c>
      <c r="K79" s="91">
        <f t="shared" si="43"/>
        <v>0</v>
      </c>
      <c r="L79" s="215" t="s">
        <v>122</v>
      </c>
      <c r="M79" s="208" t="s">
        <v>122</v>
      </c>
      <c r="N79" s="208" t="s">
        <v>122</v>
      </c>
      <c r="O79" s="208" t="s">
        <v>122</v>
      </c>
      <c r="P79" s="225" t="s">
        <v>122</v>
      </c>
      <c r="Q79" s="91">
        <f t="shared" si="44"/>
        <v>0</v>
      </c>
      <c r="R79" s="228" t="s">
        <v>122</v>
      </c>
      <c r="S79" s="210" t="s">
        <v>122</v>
      </c>
      <c r="T79" s="228" t="s">
        <v>122</v>
      </c>
      <c r="U79" s="91" t="e">
        <f t="shared" si="45"/>
        <v>#VALUE!</v>
      </c>
      <c r="V79" s="124" t="s">
        <v>408</v>
      </c>
      <c r="W79" s="1"/>
    </row>
    <row r="80" spans="2:24" x14ac:dyDescent="0.3">
      <c r="B80" s="423"/>
      <c r="C80" s="424"/>
      <c r="D80" s="26" t="s">
        <v>350</v>
      </c>
      <c r="E80" s="30" t="s">
        <v>117</v>
      </c>
      <c r="F80" s="215" t="s">
        <v>122</v>
      </c>
      <c r="G80" s="208" t="s">
        <v>122</v>
      </c>
      <c r="H80" s="208" t="s">
        <v>122</v>
      </c>
      <c r="I80" s="208" t="s">
        <v>122</v>
      </c>
      <c r="J80" s="225" t="s">
        <v>122</v>
      </c>
      <c r="K80" s="91">
        <f t="shared" si="43"/>
        <v>0</v>
      </c>
      <c r="L80" s="215" t="s">
        <v>122</v>
      </c>
      <c r="M80" s="208" t="s">
        <v>122</v>
      </c>
      <c r="N80" s="208" t="s">
        <v>122</v>
      </c>
      <c r="O80" s="208" t="s">
        <v>122</v>
      </c>
      <c r="P80" s="225" t="s">
        <v>122</v>
      </c>
      <c r="Q80" s="91">
        <f t="shared" si="44"/>
        <v>0</v>
      </c>
      <c r="R80" s="228" t="s">
        <v>122</v>
      </c>
      <c r="S80" s="210" t="s">
        <v>122</v>
      </c>
      <c r="T80" s="228" t="s">
        <v>122</v>
      </c>
      <c r="U80" s="91" t="e">
        <f t="shared" si="45"/>
        <v>#VALUE!</v>
      </c>
      <c r="V80" s="124" t="s">
        <v>409</v>
      </c>
      <c r="W80" s="1"/>
    </row>
    <row r="81" spans="1:23" x14ac:dyDescent="0.3">
      <c r="B81" s="423"/>
      <c r="C81" s="424"/>
      <c r="D81" s="26" t="s">
        <v>352</v>
      </c>
      <c r="E81" s="30" t="s">
        <v>117</v>
      </c>
      <c r="F81" s="215">
        <v>0</v>
      </c>
      <c r="G81" s="208">
        <v>0</v>
      </c>
      <c r="H81" s="208">
        <v>0</v>
      </c>
      <c r="I81" s="208">
        <v>0</v>
      </c>
      <c r="J81" s="225">
        <v>0</v>
      </c>
      <c r="K81" s="91">
        <f t="shared" si="43"/>
        <v>0</v>
      </c>
      <c r="L81" s="215">
        <v>0</v>
      </c>
      <c r="M81" s="208">
        <v>0</v>
      </c>
      <c r="N81" s="208">
        <v>0</v>
      </c>
      <c r="O81" s="208">
        <v>0</v>
      </c>
      <c r="P81" s="225">
        <v>0</v>
      </c>
      <c r="Q81" s="91">
        <f>SUM(L81:P81)</f>
        <v>0</v>
      </c>
      <c r="R81" s="228">
        <v>0</v>
      </c>
      <c r="S81" s="210">
        <v>0</v>
      </c>
      <c r="T81" s="228">
        <v>0</v>
      </c>
      <c r="U81" s="91">
        <f>K81+Q81+R81+S81+T81</f>
        <v>0</v>
      </c>
      <c r="V81" s="124" t="s">
        <v>410</v>
      </c>
      <c r="W81" s="1"/>
    </row>
    <row r="82" spans="1:23" x14ac:dyDescent="0.3">
      <c r="B82" s="423"/>
      <c r="C82" s="424"/>
      <c r="D82" s="26" t="s">
        <v>354</v>
      </c>
      <c r="E82" s="30" t="s">
        <v>117</v>
      </c>
      <c r="F82" s="215">
        <v>0</v>
      </c>
      <c r="G82" s="208">
        <v>0</v>
      </c>
      <c r="H82" s="208">
        <v>0</v>
      </c>
      <c r="I82" s="208">
        <v>0</v>
      </c>
      <c r="J82" s="225">
        <v>0</v>
      </c>
      <c r="K82" s="91">
        <f t="shared" si="43"/>
        <v>0</v>
      </c>
      <c r="L82" s="215">
        <v>0</v>
      </c>
      <c r="M82" s="208">
        <v>0</v>
      </c>
      <c r="N82" s="208">
        <v>0</v>
      </c>
      <c r="O82" s="208">
        <v>0</v>
      </c>
      <c r="P82" s="225">
        <v>0</v>
      </c>
      <c r="Q82" s="91">
        <f t="shared" si="44"/>
        <v>0</v>
      </c>
      <c r="R82" s="228">
        <v>0</v>
      </c>
      <c r="S82" s="210">
        <v>0</v>
      </c>
      <c r="T82" s="228">
        <v>0</v>
      </c>
      <c r="U82" s="91">
        <f t="shared" si="45"/>
        <v>0</v>
      </c>
      <c r="V82" s="124" t="s">
        <v>411</v>
      </c>
      <c r="W82" s="1"/>
    </row>
    <row r="83" spans="1:23" x14ac:dyDescent="0.3">
      <c r="B83" s="423"/>
      <c r="C83" s="424"/>
      <c r="D83" s="26" t="s">
        <v>356</v>
      </c>
      <c r="E83" s="30" t="s">
        <v>117</v>
      </c>
      <c r="F83" s="215">
        <v>0</v>
      </c>
      <c r="G83" s="208">
        <v>0</v>
      </c>
      <c r="H83" s="208">
        <v>0</v>
      </c>
      <c r="I83" s="208">
        <v>0</v>
      </c>
      <c r="J83" s="225">
        <v>0</v>
      </c>
      <c r="K83" s="91"/>
      <c r="L83" s="215">
        <v>0</v>
      </c>
      <c r="M83" s="208">
        <v>0</v>
      </c>
      <c r="N83" s="208">
        <v>0</v>
      </c>
      <c r="O83" s="208">
        <v>0</v>
      </c>
      <c r="P83" s="225">
        <v>0</v>
      </c>
      <c r="Q83" s="91"/>
      <c r="R83" s="228">
        <v>0</v>
      </c>
      <c r="S83" s="210">
        <v>0</v>
      </c>
      <c r="T83" s="228">
        <v>0</v>
      </c>
      <c r="U83" s="91"/>
      <c r="V83" s="124" t="s">
        <v>412</v>
      </c>
      <c r="W83" s="1"/>
    </row>
    <row r="84" spans="1:23" x14ac:dyDescent="0.3">
      <c r="B84" s="423"/>
      <c r="C84" s="424"/>
      <c r="D84" s="26" t="s">
        <v>358</v>
      </c>
      <c r="E84" s="30" t="s">
        <v>117</v>
      </c>
      <c r="F84" s="215">
        <v>0</v>
      </c>
      <c r="G84" s="208">
        <v>0</v>
      </c>
      <c r="H84" s="208">
        <v>0</v>
      </c>
      <c r="I84" s="208">
        <v>0</v>
      </c>
      <c r="J84" s="225">
        <v>0</v>
      </c>
      <c r="K84" s="91">
        <f t="shared" si="43"/>
        <v>0</v>
      </c>
      <c r="L84" s="215">
        <v>0</v>
      </c>
      <c r="M84" s="208">
        <v>0</v>
      </c>
      <c r="N84" s="208">
        <v>0</v>
      </c>
      <c r="O84" s="208">
        <v>0</v>
      </c>
      <c r="P84" s="225">
        <v>0</v>
      </c>
      <c r="Q84" s="91">
        <f t="shared" si="44"/>
        <v>0</v>
      </c>
      <c r="R84" s="228">
        <v>0</v>
      </c>
      <c r="S84" s="210">
        <v>0</v>
      </c>
      <c r="T84" s="228">
        <v>0</v>
      </c>
      <c r="U84" s="91">
        <f t="shared" si="45"/>
        <v>0</v>
      </c>
      <c r="V84" s="124" t="s">
        <v>413</v>
      </c>
      <c r="W84" s="1"/>
    </row>
    <row r="85" spans="1:23" x14ac:dyDescent="0.3">
      <c r="B85" s="5"/>
      <c r="C85" s="6"/>
      <c r="D85" s="6"/>
      <c r="E85" s="15"/>
      <c r="G85" s="166"/>
      <c r="H85" s="166"/>
      <c r="I85" s="166"/>
      <c r="J85" s="166"/>
      <c r="K85" s="166"/>
      <c r="L85" s="166"/>
      <c r="M85" s="166"/>
      <c r="N85" s="166"/>
      <c r="O85" s="166"/>
      <c r="P85" s="166"/>
      <c r="Q85" s="166"/>
      <c r="R85" s="166"/>
      <c r="S85" s="166"/>
      <c r="T85" s="166"/>
      <c r="U85" s="166"/>
      <c r="V85" s="126"/>
      <c r="W85" s="1"/>
    </row>
    <row r="86" spans="1:23" ht="15" thickBot="1" x14ac:dyDescent="0.35">
      <c r="B86" s="5"/>
      <c r="C86" s="6"/>
      <c r="D86" s="6"/>
      <c r="E86" s="15"/>
      <c r="G86" s="166"/>
      <c r="H86" s="166"/>
      <c r="I86" s="166"/>
      <c r="J86" s="166"/>
      <c r="K86" s="166"/>
      <c r="L86" s="166"/>
      <c r="M86" s="166"/>
      <c r="N86" s="166"/>
      <c r="O86" s="166"/>
      <c r="P86" s="166"/>
      <c r="Q86" s="166"/>
      <c r="R86" s="166"/>
      <c r="S86" s="166"/>
      <c r="T86" s="166"/>
      <c r="U86" s="166"/>
      <c r="V86" s="126"/>
      <c r="W86" s="1"/>
    </row>
    <row r="87" spans="1:23" customFormat="1" ht="18.399999999999999" x14ac:dyDescent="0.35">
      <c r="B87" s="105"/>
      <c r="C87" s="107" t="s">
        <v>414</v>
      </c>
      <c r="D87" s="115"/>
      <c r="E87" s="108"/>
      <c r="F87" s="108"/>
      <c r="G87" s="108"/>
      <c r="H87" s="108"/>
      <c r="I87" s="108"/>
      <c r="J87" s="108"/>
      <c r="K87" s="108"/>
      <c r="L87" s="108"/>
      <c r="M87" s="108"/>
      <c r="N87" s="108"/>
      <c r="O87" s="108"/>
      <c r="P87" s="108"/>
      <c r="Q87" s="108"/>
      <c r="R87" s="108"/>
      <c r="S87" s="108"/>
      <c r="T87" s="108"/>
      <c r="U87" s="108"/>
      <c r="V87" s="122"/>
    </row>
    <row r="88" spans="1:23" customFormat="1" ht="15" customHeight="1" thickBot="1" x14ac:dyDescent="0.35">
      <c r="B88" s="111"/>
      <c r="C88" s="399" t="s">
        <v>415</v>
      </c>
      <c r="D88" s="399"/>
      <c r="E88" s="399"/>
      <c r="F88" s="399"/>
      <c r="G88" s="399"/>
      <c r="H88" s="399"/>
      <c r="I88" s="399"/>
      <c r="J88" s="399"/>
      <c r="K88" s="399"/>
      <c r="L88" s="399"/>
      <c r="M88" s="399"/>
      <c r="N88" s="399"/>
      <c r="O88" s="399"/>
      <c r="P88" s="399"/>
      <c r="Q88" s="399"/>
      <c r="R88" s="399"/>
      <c r="S88" s="399"/>
      <c r="T88" s="399"/>
      <c r="U88" s="399"/>
      <c r="V88" s="400"/>
    </row>
    <row r="89" spans="1:23" x14ac:dyDescent="0.3">
      <c r="B89" s="5"/>
      <c r="C89" s="119"/>
      <c r="D89" s="119"/>
      <c r="E89" s="119"/>
      <c r="F89" s="119"/>
      <c r="G89" s="119"/>
      <c r="H89" s="119"/>
      <c r="I89" s="119"/>
      <c r="J89" s="119"/>
      <c r="K89" s="119"/>
      <c r="L89" s="119"/>
      <c r="M89" s="119"/>
      <c r="N89" s="119"/>
      <c r="O89" s="119"/>
      <c r="P89" s="119"/>
      <c r="Q89" s="119"/>
      <c r="R89" s="119"/>
      <c r="S89" s="119"/>
      <c r="T89" s="119"/>
      <c r="U89" s="119"/>
      <c r="V89" s="129"/>
      <c r="W89" s="1"/>
    </row>
    <row r="90" spans="1:23" customFormat="1" ht="3.75" customHeight="1" thickBot="1" x14ac:dyDescent="0.4">
      <c r="B90" s="12"/>
      <c r="C90" s="32"/>
      <c r="V90" s="130"/>
    </row>
    <row r="91" spans="1:23" s="2" customFormat="1" ht="60.05" customHeight="1" thickBot="1" x14ac:dyDescent="0.35">
      <c r="B91" s="73">
        <v>4</v>
      </c>
      <c r="C91" s="74" t="s">
        <v>416</v>
      </c>
      <c r="D91" s="73" t="s">
        <v>94</v>
      </c>
      <c r="E91" s="73" t="s">
        <v>312</v>
      </c>
      <c r="F91" s="72" t="s">
        <v>97</v>
      </c>
      <c r="G91" s="188" t="s">
        <v>98</v>
      </c>
      <c r="H91" s="188" t="s">
        <v>99</v>
      </c>
      <c r="I91" s="188" t="s">
        <v>100</v>
      </c>
      <c r="J91" s="189" t="s">
        <v>101</v>
      </c>
      <c r="K91" s="82" t="s">
        <v>102</v>
      </c>
      <c r="L91" s="159" t="s">
        <v>103</v>
      </c>
      <c r="M91" s="80" t="s">
        <v>104</v>
      </c>
      <c r="N91" s="80" t="s">
        <v>105</v>
      </c>
      <c r="O91" s="80" t="s">
        <v>106</v>
      </c>
      <c r="P91" s="88" t="s">
        <v>107</v>
      </c>
      <c r="Q91" s="82" t="s">
        <v>313</v>
      </c>
      <c r="R91" s="82" t="s">
        <v>314</v>
      </c>
      <c r="S91" s="82" t="s">
        <v>315</v>
      </c>
      <c r="T91" s="82" t="s">
        <v>316</v>
      </c>
      <c r="U91" s="82" t="s">
        <v>112</v>
      </c>
      <c r="V91" s="95" t="s">
        <v>317</v>
      </c>
    </row>
    <row r="92" spans="1:23" x14ac:dyDescent="0.3">
      <c r="A92" s="121"/>
      <c r="B92" s="408"/>
      <c r="C92" s="405" t="s">
        <v>417</v>
      </c>
      <c r="D92" s="187" t="s">
        <v>418</v>
      </c>
      <c r="E92" s="169" t="s">
        <v>117</v>
      </c>
      <c r="F92" s="200">
        <v>1552</v>
      </c>
      <c r="G92" s="200">
        <v>1552</v>
      </c>
      <c r="H92" s="200">
        <v>1552</v>
      </c>
      <c r="I92" s="200">
        <v>1552</v>
      </c>
      <c r="J92" s="201">
        <v>1552</v>
      </c>
      <c r="K92" s="91">
        <v>1552</v>
      </c>
      <c r="L92" s="199">
        <v>1552</v>
      </c>
      <c r="M92" s="200">
        <v>1552</v>
      </c>
      <c r="N92" s="200">
        <v>1552</v>
      </c>
      <c r="O92" s="200">
        <v>1552</v>
      </c>
      <c r="P92" s="201">
        <v>1552</v>
      </c>
      <c r="Q92" s="90">
        <v>1552</v>
      </c>
      <c r="R92" s="209">
        <v>1552</v>
      </c>
      <c r="S92" s="209">
        <v>1552</v>
      </c>
      <c r="T92" s="209">
        <v>1552</v>
      </c>
      <c r="U92" s="93">
        <v>1552</v>
      </c>
      <c r="V92" s="123" t="s">
        <v>419</v>
      </c>
      <c r="W92" s="1"/>
    </row>
    <row r="93" spans="1:23" ht="29" x14ac:dyDescent="0.3">
      <c r="A93" s="121"/>
      <c r="B93" s="409"/>
      <c r="C93" s="406"/>
      <c r="D93" s="48" t="s">
        <v>420</v>
      </c>
      <c r="E93" s="86" t="s">
        <v>117</v>
      </c>
      <c r="F93" s="208">
        <v>225</v>
      </c>
      <c r="G93" s="208">
        <v>216</v>
      </c>
      <c r="H93" s="208">
        <v>216</v>
      </c>
      <c r="I93" s="208">
        <v>216</v>
      </c>
      <c r="J93" s="201">
        <v>216</v>
      </c>
      <c r="K93" s="91">
        <v>216</v>
      </c>
      <c r="L93" s="199">
        <v>205</v>
      </c>
      <c r="M93" s="200">
        <v>194</v>
      </c>
      <c r="N93" s="200">
        <v>183</v>
      </c>
      <c r="O93" s="200">
        <v>172</v>
      </c>
      <c r="P93" s="201">
        <v>162</v>
      </c>
      <c r="Q93" s="91">
        <v>162</v>
      </c>
      <c r="R93" s="209">
        <v>108</v>
      </c>
      <c r="S93" s="209">
        <v>54</v>
      </c>
      <c r="T93" s="209">
        <v>0</v>
      </c>
      <c r="U93" s="93">
        <v>0</v>
      </c>
      <c r="V93" s="123" t="s">
        <v>421</v>
      </c>
      <c r="W93" s="1"/>
    </row>
    <row r="94" spans="1:23" ht="29" x14ac:dyDescent="0.3">
      <c r="A94" s="121"/>
      <c r="B94" s="409"/>
      <c r="C94" s="406"/>
      <c r="D94" s="48" t="s">
        <v>422</v>
      </c>
      <c r="E94" s="86" t="s">
        <v>117</v>
      </c>
      <c r="F94" s="208">
        <v>883</v>
      </c>
      <c r="G94" s="208">
        <v>879</v>
      </c>
      <c r="H94" s="208">
        <v>832</v>
      </c>
      <c r="I94" s="208">
        <v>793</v>
      </c>
      <c r="J94" s="201">
        <v>779</v>
      </c>
      <c r="K94" s="91">
        <v>779</v>
      </c>
      <c r="L94" s="199">
        <v>740</v>
      </c>
      <c r="M94" s="200">
        <v>701</v>
      </c>
      <c r="N94" s="200">
        <v>662</v>
      </c>
      <c r="O94" s="200">
        <v>623</v>
      </c>
      <c r="P94" s="201">
        <v>583</v>
      </c>
      <c r="Q94" s="91">
        <v>583</v>
      </c>
      <c r="R94" s="209">
        <v>387</v>
      </c>
      <c r="S94" s="209">
        <v>191</v>
      </c>
      <c r="T94" s="209">
        <v>0</v>
      </c>
      <c r="U94" s="93">
        <v>0</v>
      </c>
      <c r="V94" s="123" t="s">
        <v>423</v>
      </c>
      <c r="W94" s="1"/>
    </row>
    <row r="95" spans="1:23" x14ac:dyDescent="0.3">
      <c r="A95" s="121"/>
      <c r="B95" s="409"/>
      <c r="C95" s="406"/>
      <c r="D95" s="285" t="s">
        <v>424</v>
      </c>
      <c r="E95" s="86" t="s">
        <v>131</v>
      </c>
      <c r="F95" s="204">
        <v>0</v>
      </c>
      <c r="G95" s="317">
        <v>13.577999999999999</v>
      </c>
      <c r="H95" s="317">
        <v>17.224</v>
      </c>
      <c r="I95" s="317">
        <v>7.7519999999999998</v>
      </c>
      <c r="J95" s="318">
        <v>0.76300000000000001</v>
      </c>
      <c r="K95" s="331">
        <f t="shared" ref="K95:K96" si="46">SUM(F95:J95)</f>
        <v>39.317</v>
      </c>
      <c r="L95" s="319">
        <v>13.48</v>
      </c>
      <c r="M95" s="320">
        <v>13.48</v>
      </c>
      <c r="N95" s="320">
        <v>13.48</v>
      </c>
      <c r="O95" s="320">
        <v>13.48</v>
      </c>
      <c r="P95" s="318">
        <v>13.48</v>
      </c>
      <c r="Q95" s="91">
        <f t="shared" ref="Q95:Q96" si="47">SUM(L95:P95)</f>
        <v>67.400000000000006</v>
      </c>
      <c r="R95" s="324">
        <v>67.407942499999905</v>
      </c>
      <c r="S95" s="324">
        <v>67.407942499999905</v>
      </c>
      <c r="T95" s="324">
        <v>66.05978365</v>
      </c>
      <c r="U95" s="326">
        <f>SUM(K95,Q95,R95,S95,T95)</f>
        <v>307.59266864999984</v>
      </c>
      <c r="V95" s="124" t="s">
        <v>425</v>
      </c>
      <c r="W95" s="1"/>
    </row>
    <row r="96" spans="1:23" x14ac:dyDescent="0.3">
      <c r="A96" s="121"/>
      <c r="B96" s="409"/>
      <c r="C96" s="406"/>
      <c r="D96" s="285" t="s">
        <v>426</v>
      </c>
      <c r="E96" s="86" t="s">
        <v>131</v>
      </c>
      <c r="F96" s="204">
        <v>0</v>
      </c>
      <c r="G96" s="317">
        <v>0</v>
      </c>
      <c r="H96" s="317">
        <v>0</v>
      </c>
      <c r="I96" s="317">
        <v>1.7999999999999999E-2</v>
      </c>
      <c r="J96" s="318">
        <v>2.5000000000000001E-2</v>
      </c>
      <c r="K96" s="331">
        <f t="shared" si="46"/>
        <v>4.2999999999999997E-2</v>
      </c>
      <c r="L96" s="319">
        <v>6.4642499999999992E-2</v>
      </c>
      <c r="M96" s="320">
        <v>8.6284999999999987E-2</v>
      </c>
      <c r="N96" s="320">
        <v>0.10792749999999998</v>
      </c>
      <c r="O96" s="320">
        <v>0.12956999999999999</v>
      </c>
      <c r="P96" s="318">
        <v>0.1512125</v>
      </c>
      <c r="Q96" s="331">
        <f t="shared" si="47"/>
        <v>0.53963749999999988</v>
      </c>
      <c r="R96" s="324">
        <v>0.64784999999999981</v>
      </c>
      <c r="S96" s="324">
        <v>0.75606249999999986</v>
      </c>
      <c r="T96" s="324">
        <v>0.86211074999999981</v>
      </c>
      <c r="U96" s="326">
        <f>SUM(K96,Q96,R96,S96,T96)</f>
        <v>2.8486607499999996</v>
      </c>
      <c r="V96" s="124" t="s">
        <v>427</v>
      </c>
      <c r="W96" s="1"/>
    </row>
    <row r="97" spans="1:23" ht="15" thickBot="1" x14ac:dyDescent="0.35">
      <c r="A97" s="121"/>
      <c r="B97" s="410"/>
      <c r="C97" s="407"/>
      <c r="D97" s="286" t="s">
        <v>428</v>
      </c>
      <c r="E97" s="87" t="s">
        <v>131</v>
      </c>
      <c r="F97" s="89">
        <f>SUM(F95:F96)</f>
        <v>0</v>
      </c>
      <c r="G97" s="322">
        <f>SUM(G95:G96)</f>
        <v>13.577999999999999</v>
      </c>
      <c r="H97" s="322">
        <f t="shared" ref="H97" si="48">SUM(H95:H96)</f>
        <v>17.224</v>
      </c>
      <c r="I97" s="322">
        <f t="shared" ref="I97" si="49">SUM(I95:I96)</f>
        <v>7.77</v>
      </c>
      <c r="J97" s="322">
        <f t="shared" ref="J97" si="50">SUM(J95:J96)</f>
        <v>0.78800000000000003</v>
      </c>
      <c r="K97" s="323">
        <f>SUM(K95:K96)</f>
        <v>39.36</v>
      </c>
      <c r="L97" s="321">
        <f>SUM(L95:L96)</f>
        <v>13.5446425</v>
      </c>
      <c r="M97" s="322">
        <f>SUM(M95:M96)</f>
        <v>13.566285000000001</v>
      </c>
      <c r="N97" s="322">
        <f t="shared" ref="N97" si="51">SUM(N95:N96)</f>
        <v>13.587927500000001</v>
      </c>
      <c r="O97" s="322">
        <f t="shared" ref="O97" si="52">SUM(O95:O96)</f>
        <v>13.60957</v>
      </c>
      <c r="P97" s="313">
        <f t="shared" ref="P97:U97" si="53">SUM(P95:P96)</f>
        <v>13.6312125</v>
      </c>
      <c r="Q97" s="323">
        <f t="shared" si="53"/>
        <v>67.939637500000003</v>
      </c>
      <c r="R97" s="323">
        <f t="shared" si="53"/>
        <v>68.05579249999991</v>
      </c>
      <c r="S97" s="323">
        <f t="shared" si="53"/>
        <v>68.164004999999904</v>
      </c>
      <c r="T97" s="323">
        <f t="shared" si="53"/>
        <v>66.921894399999999</v>
      </c>
      <c r="U97" s="325">
        <f t="shared" si="53"/>
        <v>310.44132939999986</v>
      </c>
      <c r="V97" s="125" t="s">
        <v>429</v>
      </c>
      <c r="W97" s="1"/>
    </row>
    <row r="98" spans="1:23" customFormat="1" x14ac:dyDescent="0.35">
      <c r="B98" s="12"/>
      <c r="C98" s="32"/>
      <c r="E98" s="15"/>
      <c r="V98" s="131"/>
    </row>
    <row r="99" spans="1:23" customFormat="1" ht="15" thickBot="1" x14ac:dyDescent="0.4">
      <c r="B99" s="12"/>
      <c r="C99" s="32"/>
      <c r="E99" s="15"/>
      <c r="V99" s="131"/>
    </row>
    <row r="100" spans="1:23" customFormat="1" ht="18.399999999999999" x14ac:dyDescent="0.35">
      <c r="B100" s="105"/>
      <c r="C100" s="107" t="s">
        <v>430</v>
      </c>
      <c r="D100" s="115"/>
      <c r="E100" s="108"/>
      <c r="F100" s="108"/>
      <c r="G100" s="108"/>
      <c r="H100" s="108"/>
      <c r="I100" s="108"/>
      <c r="J100" s="108"/>
      <c r="K100" s="108"/>
      <c r="L100" s="108"/>
      <c r="M100" s="108"/>
      <c r="N100" s="108"/>
      <c r="O100" s="108"/>
      <c r="P100" s="108"/>
      <c r="Q100" s="108"/>
      <c r="R100" s="108"/>
      <c r="S100" s="108"/>
      <c r="T100" s="108"/>
      <c r="U100" s="108"/>
      <c r="V100" s="122"/>
    </row>
    <row r="101" spans="1:23" customFormat="1" ht="22.5" customHeight="1" thickBot="1" x14ac:dyDescent="0.35">
      <c r="B101" s="111"/>
      <c r="C101" s="399" t="s">
        <v>431</v>
      </c>
      <c r="D101" s="399"/>
      <c r="E101" s="399"/>
      <c r="F101" s="399"/>
      <c r="G101" s="399"/>
      <c r="H101" s="399"/>
      <c r="I101" s="399"/>
      <c r="J101" s="399"/>
      <c r="K101" s="399"/>
      <c r="L101" s="399"/>
      <c r="M101" s="399"/>
      <c r="N101" s="399"/>
      <c r="O101" s="399"/>
      <c r="P101" s="399"/>
      <c r="Q101" s="399"/>
      <c r="R101" s="399"/>
      <c r="S101" s="399"/>
      <c r="T101" s="399"/>
      <c r="U101" s="399"/>
      <c r="V101" s="400"/>
    </row>
    <row r="102" spans="1:23" x14ac:dyDescent="0.3">
      <c r="B102" s="5"/>
      <c r="C102" s="119"/>
      <c r="D102" s="119"/>
      <c r="E102" s="119"/>
      <c r="F102" s="119"/>
      <c r="G102" s="119"/>
      <c r="H102" s="119"/>
      <c r="I102" s="119"/>
      <c r="J102" s="119"/>
      <c r="K102" s="119"/>
      <c r="L102" s="119"/>
      <c r="M102" s="119"/>
      <c r="N102" s="119"/>
      <c r="O102" s="119"/>
      <c r="P102" s="119"/>
      <c r="Q102" s="119"/>
      <c r="R102" s="119"/>
      <c r="S102" s="119"/>
      <c r="T102" s="119"/>
      <c r="U102" s="119"/>
      <c r="V102" s="129"/>
      <c r="W102" s="1"/>
    </row>
    <row r="103" spans="1:23" customFormat="1" ht="3.75" customHeight="1" thickBot="1" x14ac:dyDescent="0.4">
      <c r="B103" s="12"/>
      <c r="C103" s="32"/>
      <c r="V103" s="130"/>
    </row>
    <row r="104" spans="1:23" s="2" customFormat="1" ht="57.75" customHeight="1" thickBot="1" x14ac:dyDescent="0.35">
      <c r="B104" s="73">
        <v>5</v>
      </c>
      <c r="C104" s="74" t="s">
        <v>432</v>
      </c>
      <c r="D104" s="72" t="s">
        <v>94</v>
      </c>
      <c r="E104" s="82" t="s">
        <v>312</v>
      </c>
      <c r="F104" s="98" t="s">
        <v>97</v>
      </c>
      <c r="G104" s="80" t="s">
        <v>98</v>
      </c>
      <c r="H104" s="80" t="s">
        <v>99</v>
      </c>
      <c r="I104" s="80" t="s">
        <v>100</v>
      </c>
      <c r="J104" s="88" t="s">
        <v>101</v>
      </c>
      <c r="K104" s="82" t="s">
        <v>102</v>
      </c>
      <c r="L104" s="159" t="s">
        <v>103</v>
      </c>
      <c r="M104" s="80" t="s">
        <v>104</v>
      </c>
      <c r="N104" s="80" t="s">
        <v>105</v>
      </c>
      <c r="O104" s="80" t="s">
        <v>106</v>
      </c>
      <c r="P104" s="88" t="s">
        <v>107</v>
      </c>
      <c r="Q104" s="82" t="s">
        <v>313</v>
      </c>
      <c r="R104" s="82" t="s">
        <v>314</v>
      </c>
      <c r="S104" s="82" t="s">
        <v>315</v>
      </c>
      <c r="T104" s="82" t="s">
        <v>316</v>
      </c>
      <c r="U104" s="82" t="s">
        <v>112</v>
      </c>
      <c r="V104" s="95" t="s">
        <v>317</v>
      </c>
    </row>
    <row r="105" spans="1:23" ht="24.8" customHeight="1" thickBot="1" x14ac:dyDescent="0.35">
      <c r="B105" s="136"/>
      <c r="C105" s="158"/>
      <c r="D105" s="27" t="s">
        <v>433</v>
      </c>
      <c r="E105" s="87" t="s">
        <v>434</v>
      </c>
      <c r="F105" s="211">
        <v>-1749.5</v>
      </c>
      <c r="G105" s="212">
        <v>-1749.5</v>
      </c>
      <c r="H105" s="212">
        <v>-1749.5</v>
      </c>
      <c r="I105" s="212">
        <v>-1749.5</v>
      </c>
      <c r="J105" s="213">
        <v>-1749.5</v>
      </c>
      <c r="K105" s="92">
        <f>SUM(F105:J105)</f>
        <v>-8747.5</v>
      </c>
      <c r="L105" s="211">
        <v>-8980.6080000000002</v>
      </c>
      <c r="M105" s="212">
        <v>-9213.7160000000003</v>
      </c>
      <c r="N105" s="212">
        <v>-9446.8240000000005</v>
      </c>
      <c r="O105" s="212">
        <v>-9679.9320000000007</v>
      </c>
      <c r="P105" s="213">
        <v>-9913.0400000000009</v>
      </c>
      <c r="Q105" s="92">
        <f>SUM(L105:P105)</f>
        <v>-47234.12</v>
      </c>
      <c r="R105" s="214">
        <v>-47312.920000000006</v>
      </c>
      <c r="S105" s="214">
        <v>-47400.060000000005</v>
      </c>
      <c r="T105" s="214">
        <v>-47477.540000000008</v>
      </c>
      <c r="U105" s="94">
        <f>SUM(K105,Q105,R105,S105,T105)</f>
        <v>-198172.14</v>
      </c>
      <c r="V105" s="125" t="s">
        <v>435</v>
      </c>
      <c r="W105" s="1"/>
    </row>
    <row r="106" spans="1:23" customFormat="1" ht="10.55" customHeight="1" thickBot="1" x14ac:dyDescent="0.4">
      <c r="B106" s="12"/>
      <c r="C106" s="32"/>
      <c r="V106" s="130"/>
    </row>
    <row r="107" spans="1:23" s="2" customFormat="1" ht="57.05" customHeight="1" thickBot="1" x14ac:dyDescent="0.35">
      <c r="B107" s="73">
        <v>6</v>
      </c>
      <c r="C107" s="74" t="s">
        <v>436</v>
      </c>
      <c r="D107" s="72" t="s">
        <v>94</v>
      </c>
      <c r="E107" s="82" t="s">
        <v>312</v>
      </c>
      <c r="F107" s="159" t="s">
        <v>97</v>
      </c>
      <c r="G107" s="80" t="s">
        <v>98</v>
      </c>
      <c r="H107" s="80" t="s">
        <v>99</v>
      </c>
      <c r="I107" s="80" t="s">
        <v>100</v>
      </c>
      <c r="J107" s="88" t="s">
        <v>101</v>
      </c>
      <c r="K107" s="82" t="s">
        <v>102</v>
      </c>
      <c r="L107" s="159" t="s">
        <v>103</v>
      </c>
      <c r="M107" s="80" t="s">
        <v>104</v>
      </c>
      <c r="N107" s="80" t="s">
        <v>105</v>
      </c>
      <c r="O107" s="80" t="s">
        <v>106</v>
      </c>
      <c r="P107" s="88" t="s">
        <v>107</v>
      </c>
      <c r="Q107" s="82" t="s">
        <v>313</v>
      </c>
      <c r="R107" s="82" t="s">
        <v>314</v>
      </c>
      <c r="S107" s="82" t="s">
        <v>315</v>
      </c>
      <c r="T107" s="82" t="s">
        <v>316</v>
      </c>
      <c r="U107" s="82" t="s">
        <v>112</v>
      </c>
      <c r="V107" s="95" t="s">
        <v>317</v>
      </c>
    </row>
    <row r="108" spans="1:23" ht="24.05" customHeight="1" thickBot="1" x14ac:dyDescent="0.35">
      <c r="B108" s="136"/>
      <c r="C108" s="136"/>
      <c r="D108" s="27" t="s">
        <v>437</v>
      </c>
      <c r="E108" s="87" t="s">
        <v>434</v>
      </c>
      <c r="F108" s="211">
        <v>-11788.432000000001</v>
      </c>
      <c r="G108" s="212">
        <v>-11788.432000000001</v>
      </c>
      <c r="H108" s="212">
        <v>-11788.432000000001</v>
      </c>
      <c r="I108" s="212">
        <v>-11788.432000000001</v>
      </c>
      <c r="J108" s="213">
        <v>-11788.432000000001</v>
      </c>
      <c r="K108" s="92">
        <f>SUM(F108:J108)</f>
        <v>-58942.16</v>
      </c>
      <c r="L108" s="211">
        <v>-8140.4380000000001</v>
      </c>
      <c r="M108" s="212">
        <v>-8140.4380000000001</v>
      </c>
      <c r="N108" s="212">
        <v>-8140.4380000000001</v>
      </c>
      <c r="O108" s="212">
        <v>-8140.4380000000001</v>
      </c>
      <c r="P108" s="213">
        <v>-8140.4380000000001</v>
      </c>
      <c r="Q108" s="92">
        <f>SUM(L108:P108)</f>
        <v>-40702.19</v>
      </c>
      <c r="R108" s="214">
        <v>-24906.61</v>
      </c>
      <c r="S108" s="214">
        <v>-22817.74</v>
      </c>
      <c r="T108" s="214">
        <v>-22254.12</v>
      </c>
      <c r="U108" s="94">
        <f>SUM(K108,Q108,R108,S108,T108)</f>
        <v>-169622.82</v>
      </c>
      <c r="V108" s="125" t="s">
        <v>438</v>
      </c>
      <c r="W108" s="1"/>
    </row>
    <row r="109" spans="1:23" ht="15" customHeight="1" x14ac:dyDescent="0.3">
      <c r="B109" s="1"/>
      <c r="C109" s="1"/>
      <c r="Q109" s="1"/>
      <c r="T109" s="1"/>
      <c r="U109" s="1"/>
      <c r="V109" s="132"/>
      <c r="W109" s="1"/>
    </row>
    <row r="110" spans="1:23" ht="15" customHeight="1" thickBot="1" x14ac:dyDescent="0.35">
      <c r="B110" s="36"/>
      <c r="C110" s="36"/>
      <c r="D110" s="36"/>
      <c r="E110" s="36"/>
      <c r="F110" s="36"/>
      <c r="G110" s="36"/>
      <c r="H110" s="36"/>
      <c r="I110" s="36"/>
      <c r="J110" s="36"/>
      <c r="K110" s="36"/>
      <c r="L110" s="4"/>
      <c r="M110" s="4"/>
      <c r="N110" s="4"/>
      <c r="O110" s="4"/>
      <c r="P110" s="4"/>
      <c r="Q110" s="4"/>
      <c r="R110" s="4"/>
      <c r="S110" s="4"/>
      <c r="T110" s="4"/>
      <c r="U110" s="4"/>
      <c r="V110" s="132"/>
      <c r="W110" s="1"/>
    </row>
    <row r="111" spans="1:23" customFormat="1" ht="18.399999999999999" x14ac:dyDescent="0.3">
      <c r="B111" s="113"/>
      <c r="C111" s="107" t="s">
        <v>439</v>
      </c>
      <c r="D111" s="109"/>
      <c r="E111" s="109"/>
      <c r="F111" s="109"/>
      <c r="G111" s="109"/>
      <c r="H111" s="109"/>
      <c r="I111" s="109"/>
      <c r="J111" s="109"/>
      <c r="K111" s="110"/>
      <c r="L111" s="4"/>
      <c r="M111" s="4"/>
      <c r="N111" s="4"/>
      <c r="O111" s="4"/>
      <c r="P111" s="4"/>
      <c r="Q111" s="4"/>
      <c r="R111" s="4"/>
      <c r="S111" s="4"/>
      <c r="T111" s="4"/>
      <c r="U111" s="4"/>
      <c r="V111" s="133"/>
    </row>
    <row r="112" spans="1:23" customFormat="1" ht="46.55" customHeight="1" thickBot="1" x14ac:dyDescent="0.35">
      <c r="B112" s="114"/>
      <c r="C112" s="427" t="s">
        <v>440</v>
      </c>
      <c r="D112" s="427"/>
      <c r="E112" s="427"/>
      <c r="F112" s="427"/>
      <c r="G112" s="427"/>
      <c r="H112" s="156"/>
      <c r="I112" s="156"/>
      <c r="J112" s="156"/>
      <c r="K112" s="157"/>
      <c r="L112" s="4"/>
      <c r="M112" s="4"/>
      <c r="N112" s="4"/>
      <c r="O112" s="4"/>
      <c r="P112" s="4"/>
      <c r="Q112" s="4"/>
      <c r="R112" s="4"/>
      <c r="S112" s="4"/>
      <c r="T112" s="4"/>
      <c r="U112" s="4"/>
      <c r="V112" s="133"/>
    </row>
    <row r="113" spans="2:22" customFormat="1" ht="15.5" thickBot="1" x14ac:dyDescent="0.35">
      <c r="B113" s="81"/>
      <c r="C113" s="33"/>
      <c r="D113" s="33"/>
      <c r="E113" s="33"/>
      <c r="F113" s="33"/>
      <c r="G113" s="33"/>
      <c r="H113" s="33"/>
      <c r="I113" s="33"/>
      <c r="J113" s="33"/>
      <c r="K113" s="33"/>
      <c r="L113" s="4"/>
      <c r="M113" s="4"/>
      <c r="N113" s="4"/>
      <c r="O113" s="4"/>
      <c r="P113" s="4"/>
      <c r="Q113" s="4"/>
      <c r="R113" s="4"/>
      <c r="S113" s="4"/>
      <c r="T113" s="4"/>
      <c r="U113" s="4"/>
      <c r="V113" s="133"/>
    </row>
    <row r="114" spans="2:22" s="4" customFormat="1" ht="58.5" thickBot="1" x14ac:dyDescent="0.45">
      <c r="B114" s="75">
        <v>7</v>
      </c>
      <c r="C114" s="72" t="s">
        <v>441</v>
      </c>
      <c r="D114" s="72" t="s">
        <v>442</v>
      </c>
      <c r="E114" s="72" t="s">
        <v>443</v>
      </c>
      <c r="F114" s="99" t="s">
        <v>444</v>
      </c>
      <c r="G114" s="72" t="s">
        <v>445</v>
      </c>
      <c r="H114" s="72" t="s">
        <v>446</v>
      </c>
      <c r="I114" s="72" t="s">
        <v>447</v>
      </c>
      <c r="J114" s="72" t="s">
        <v>448</v>
      </c>
      <c r="K114" s="73" t="s">
        <v>449</v>
      </c>
      <c r="V114" s="134"/>
    </row>
    <row r="115" spans="2:22" customFormat="1" x14ac:dyDescent="0.35">
      <c r="B115" s="232">
        <v>1</v>
      </c>
      <c r="C115" s="215" t="s">
        <v>122</v>
      </c>
      <c r="D115" s="215" t="s">
        <v>122</v>
      </c>
      <c r="E115" s="215" t="s">
        <v>122</v>
      </c>
      <c r="F115" s="215" t="s">
        <v>122</v>
      </c>
      <c r="G115" s="215" t="s">
        <v>122</v>
      </c>
      <c r="H115" s="208" t="s">
        <v>122</v>
      </c>
      <c r="I115" s="208" t="s">
        <v>122</v>
      </c>
      <c r="J115" s="208" t="s">
        <v>122</v>
      </c>
      <c r="K115" s="206" t="s">
        <v>122</v>
      </c>
      <c r="V115" s="131"/>
    </row>
    <row r="116" spans="2:22" customFormat="1" x14ac:dyDescent="0.3">
      <c r="B116" s="233">
        <v>2</v>
      </c>
      <c r="C116" s="215" t="s">
        <v>122</v>
      </c>
      <c r="D116" s="215" t="s">
        <v>122</v>
      </c>
      <c r="E116" s="215" t="s">
        <v>122</v>
      </c>
      <c r="F116" s="215" t="s">
        <v>122</v>
      </c>
      <c r="G116" s="215" t="s">
        <v>122</v>
      </c>
      <c r="H116" s="208" t="s">
        <v>122</v>
      </c>
      <c r="I116" s="208" t="s">
        <v>122</v>
      </c>
      <c r="J116" s="208" t="s">
        <v>122</v>
      </c>
      <c r="K116" s="206" t="s">
        <v>122</v>
      </c>
      <c r="V116" s="7"/>
    </row>
    <row r="117" spans="2:22" customFormat="1" x14ac:dyDescent="0.3">
      <c r="B117" s="233">
        <v>3</v>
      </c>
      <c r="C117" s="215" t="s">
        <v>122</v>
      </c>
      <c r="D117" s="215" t="s">
        <v>122</v>
      </c>
      <c r="E117" s="215" t="s">
        <v>122</v>
      </c>
      <c r="F117" s="215" t="s">
        <v>122</v>
      </c>
      <c r="G117" s="215" t="s">
        <v>122</v>
      </c>
      <c r="H117" s="208" t="s">
        <v>122</v>
      </c>
      <c r="I117" s="208" t="s">
        <v>122</v>
      </c>
      <c r="J117" s="208" t="s">
        <v>122</v>
      </c>
      <c r="K117" s="206" t="s">
        <v>122</v>
      </c>
      <c r="V117" s="9"/>
    </row>
    <row r="118" spans="2:22" customFormat="1" x14ac:dyDescent="0.3">
      <c r="B118" s="233">
        <v>4</v>
      </c>
      <c r="C118" s="215" t="s">
        <v>122</v>
      </c>
      <c r="D118" s="215" t="s">
        <v>122</v>
      </c>
      <c r="E118" s="215" t="s">
        <v>122</v>
      </c>
      <c r="F118" s="215" t="s">
        <v>122</v>
      </c>
      <c r="G118" s="215" t="s">
        <v>122</v>
      </c>
      <c r="H118" s="208" t="s">
        <v>122</v>
      </c>
      <c r="I118" s="208" t="s">
        <v>122</v>
      </c>
      <c r="J118" s="208" t="s">
        <v>122</v>
      </c>
      <c r="K118" s="206" t="s">
        <v>122</v>
      </c>
      <c r="V118" s="9"/>
    </row>
    <row r="119" spans="2:22" customFormat="1" x14ac:dyDescent="0.3">
      <c r="B119" s="233">
        <v>5</v>
      </c>
      <c r="C119" s="215" t="s">
        <v>122</v>
      </c>
      <c r="D119" s="215" t="s">
        <v>122</v>
      </c>
      <c r="E119" s="215" t="s">
        <v>122</v>
      </c>
      <c r="F119" s="215" t="s">
        <v>122</v>
      </c>
      <c r="G119" s="215" t="s">
        <v>122</v>
      </c>
      <c r="H119" s="208" t="s">
        <v>122</v>
      </c>
      <c r="I119" s="208" t="s">
        <v>122</v>
      </c>
      <c r="J119" s="208" t="s">
        <v>122</v>
      </c>
      <c r="K119" s="206" t="s">
        <v>122</v>
      </c>
      <c r="V119" s="9"/>
    </row>
    <row r="120" spans="2:22" customFormat="1" x14ac:dyDescent="0.3">
      <c r="B120" s="233">
        <v>6</v>
      </c>
      <c r="C120" s="215" t="s">
        <v>122</v>
      </c>
      <c r="D120" s="215" t="s">
        <v>122</v>
      </c>
      <c r="E120" s="215" t="s">
        <v>122</v>
      </c>
      <c r="F120" s="215" t="s">
        <v>122</v>
      </c>
      <c r="G120" s="215" t="s">
        <v>122</v>
      </c>
      <c r="H120" s="208" t="s">
        <v>122</v>
      </c>
      <c r="I120" s="208" t="s">
        <v>122</v>
      </c>
      <c r="J120" s="340" t="s">
        <v>122</v>
      </c>
      <c r="K120" s="206" t="s">
        <v>122</v>
      </c>
      <c r="V120" s="9"/>
    </row>
    <row r="121" spans="2:22" customFormat="1" x14ac:dyDescent="0.3">
      <c r="B121" s="233">
        <v>7</v>
      </c>
      <c r="C121" s="215" t="s">
        <v>122</v>
      </c>
      <c r="D121" s="215" t="s">
        <v>122</v>
      </c>
      <c r="E121" s="215" t="s">
        <v>122</v>
      </c>
      <c r="F121" s="215" t="s">
        <v>122</v>
      </c>
      <c r="G121" s="215" t="s">
        <v>122</v>
      </c>
      <c r="H121" s="208" t="s">
        <v>122</v>
      </c>
      <c r="I121" s="208" t="s">
        <v>122</v>
      </c>
      <c r="J121" s="208" t="s">
        <v>122</v>
      </c>
      <c r="K121" s="206" t="s">
        <v>122</v>
      </c>
      <c r="V121" s="9"/>
    </row>
    <row r="122" spans="2:22" customFormat="1" x14ac:dyDescent="0.3">
      <c r="B122" s="233">
        <v>8</v>
      </c>
      <c r="C122" s="215" t="s">
        <v>122</v>
      </c>
      <c r="D122" s="215" t="s">
        <v>122</v>
      </c>
      <c r="E122" s="215" t="s">
        <v>122</v>
      </c>
      <c r="F122" s="215" t="s">
        <v>122</v>
      </c>
      <c r="G122" s="215" t="s">
        <v>122</v>
      </c>
      <c r="H122" s="208" t="s">
        <v>122</v>
      </c>
      <c r="I122" s="208" t="s">
        <v>122</v>
      </c>
      <c r="J122" s="208" t="s">
        <v>122</v>
      </c>
      <c r="K122" s="206" t="s">
        <v>122</v>
      </c>
      <c r="V122" s="9"/>
    </row>
    <row r="123" spans="2:22" customFormat="1" x14ac:dyDescent="0.3">
      <c r="B123" s="233">
        <v>9</v>
      </c>
      <c r="C123" s="215" t="s">
        <v>122</v>
      </c>
      <c r="D123" s="215" t="s">
        <v>122</v>
      </c>
      <c r="E123" s="215" t="s">
        <v>122</v>
      </c>
      <c r="F123" s="215" t="s">
        <v>122</v>
      </c>
      <c r="G123" s="215" t="s">
        <v>122</v>
      </c>
      <c r="H123" s="208" t="s">
        <v>122</v>
      </c>
      <c r="I123" s="208" t="s">
        <v>122</v>
      </c>
      <c r="J123" s="208" t="s">
        <v>122</v>
      </c>
      <c r="K123" s="206" t="s">
        <v>122</v>
      </c>
      <c r="V123" s="9"/>
    </row>
    <row r="124" spans="2:22" customFormat="1" ht="15" thickBot="1" x14ac:dyDescent="0.4">
      <c r="B124" s="234">
        <v>10</v>
      </c>
      <c r="C124" s="216" t="s">
        <v>122</v>
      </c>
      <c r="D124" s="216"/>
      <c r="E124" s="216" t="s">
        <v>122</v>
      </c>
      <c r="F124" s="216" t="s">
        <v>122</v>
      </c>
      <c r="G124" s="216" t="s">
        <v>122</v>
      </c>
      <c r="H124" s="212" t="s">
        <v>122</v>
      </c>
      <c r="I124" s="212" t="s">
        <v>122</v>
      </c>
      <c r="J124" s="212" t="s">
        <v>122</v>
      </c>
      <c r="K124" s="213" t="s">
        <v>122</v>
      </c>
      <c r="V124" s="131"/>
    </row>
    <row r="125" spans="2:22" customFormat="1" x14ac:dyDescent="0.35">
      <c r="B125" s="420" t="s">
        <v>450</v>
      </c>
      <c r="C125" s="420"/>
      <c r="D125" s="420"/>
      <c r="V125" s="131"/>
    </row>
    <row r="126" spans="2:22" customFormat="1" ht="15" thickBot="1" x14ac:dyDescent="0.4">
      <c r="B126" s="12"/>
      <c r="C126" s="32"/>
      <c r="D126" s="1"/>
      <c r="V126" s="131"/>
    </row>
    <row r="127" spans="2:22" customFormat="1" ht="24.05" customHeight="1" x14ac:dyDescent="0.3">
      <c r="B127" s="105"/>
      <c r="C127" s="106" t="s">
        <v>451</v>
      </c>
      <c r="D127" s="107"/>
      <c r="E127" s="108"/>
      <c r="F127" s="109"/>
      <c r="G127" s="109"/>
      <c r="H127" s="109"/>
      <c r="I127" s="109"/>
      <c r="J127" s="109"/>
      <c r="K127" s="109"/>
      <c r="L127" s="109"/>
      <c r="M127" s="109"/>
      <c r="N127" s="109"/>
      <c r="O127" s="109"/>
      <c r="P127" s="110"/>
      <c r="V127" s="288"/>
    </row>
    <row r="128" spans="2:22" customFormat="1" ht="17.3" customHeight="1" x14ac:dyDescent="0.3">
      <c r="B128" s="289"/>
      <c r="C128" s="306" t="s">
        <v>452</v>
      </c>
      <c r="D128" s="290"/>
      <c r="E128" s="291"/>
      <c r="F128" s="292"/>
      <c r="G128" s="292"/>
      <c r="H128" s="292"/>
      <c r="I128" s="292"/>
      <c r="J128" s="292"/>
      <c r="K128" s="292"/>
      <c r="L128" s="292"/>
      <c r="M128" s="292"/>
      <c r="N128" s="292"/>
      <c r="O128" s="292"/>
      <c r="P128" s="293"/>
      <c r="V128" s="288"/>
    </row>
    <row r="129" spans="1:22" customFormat="1" ht="15" thickBot="1" x14ac:dyDescent="0.35">
      <c r="B129" s="111"/>
      <c r="C129" s="307" t="s">
        <v>453</v>
      </c>
      <c r="D129" s="307"/>
      <c r="E129" s="112"/>
      <c r="F129" s="156"/>
      <c r="G129" s="156"/>
      <c r="H129" s="156"/>
      <c r="I129" s="156"/>
      <c r="J129" s="156"/>
      <c r="K129" s="156"/>
      <c r="L129" s="156"/>
      <c r="M129" s="156"/>
      <c r="N129" s="156"/>
      <c r="O129" s="156"/>
      <c r="P129" s="157"/>
      <c r="V129" s="288"/>
    </row>
    <row r="130" spans="1:22" customFormat="1" ht="15" thickBot="1" x14ac:dyDescent="0.4">
      <c r="V130" s="130"/>
    </row>
    <row r="131" spans="1:22" customFormat="1" ht="27.8" customHeight="1" thickBot="1" x14ac:dyDescent="0.4">
      <c r="B131" s="76"/>
      <c r="C131" s="77"/>
      <c r="D131" s="245"/>
      <c r="E131" s="245"/>
      <c r="F131" s="78"/>
      <c r="G131" s="428" t="s">
        <v>89</v>
      </c>
      <c r="H131" s="429"/>
      <c r="I131" s="428" t="s">
        <v>90</v>
      </c>
      <c r="J131" s="429"/>
      <c r="K131" s="428" t="s">
        <v>91</v>
      </c>
      <c r="L131" s="429"/>
      <c r="M131" s="428" t="s">
        <v>92</v>
      </c>
      <c r="N131" s="429"/>
      <c r="O131" s="428" t="s">
        <v>93</v>
      </c>
      <c r="P131" s="429"/>
      <c r="V131" s="130"/>
    </row>
    <row r="132" spans="1:22" s="32" customFormat="1" ht="57.75" customHeight="1" thickBot="1" x14ac:dyDescent="0.4">
      <c r="A132"/>
      <c r="B132" s="100">
        <v>8</v>
      </c>
      <c r="C132" s="35" t="s">
        <v>441</v>
      </c>
      <c r="D132" s="47" t="s">
        <v>454</v>
      </c>
      <c r="E132" s="47" t="s">
        <v>455</v>
      </c>
      <c r="F132" s="47" t="s">
        <v>456</v>
      </c>
      <c r="G132" s="72" t="s">
        <v>457</v>
      </c>
      <c r="H132" s="72" t="s">
        <v>458</v>
      </c>
      <c r="I132" s="72" t="s">
        <v>457</v>
      </c>
      <c r="J132" s="72" t="s">
        <v>458</v>
      </c>
      <c r="K132" s="72" t="s">
        <v>457</v>
      </c>
      <c r="L132" s="72" t="s">
        <v>458</v>
      </c>
      <c r="M132" s="72" t="s">
        <v>457</v>
      </c>
      <c r="N132" s="72" t="s">
        <v>458</v>
      </c>
      <c r="O132" s="72" t="s">
        <v>457</v>
      </c>
      <c r="P132" s="73" t="s">
        <v>458</v>
      </c>
      <c r="Q132" s="6" t="s">
        <v>459</v>
      </c>
      <c r="V132" s="287"/>
    </row>
    <row r="133" spans="1:22" customFormat="1" ht="29" x14ac:dyDescent="0.35">
      <c r="B133" s="101">
        <v>1</v>
      </c>
      <c r="C133" s="218" t="s">
        <v>460</v>
      </c>
      <c r="D133" s="219" t="s">
        <v>461</v>
      </c>
      <c r="E133" s="218"/>
      <c r="F133" s="218" t="s">
        <v>462</v>
      </c>
      <c r="G133" s="345">
        <v>90000</v>
      </c>
      <c r="H133" s="346">
        <v>90000</v>
      </c>
      <c r="I133" s="226" t="s">
        <v>122</v>
      </c>
      <c r="J133" s="309" t="s">
        <v>122</v>
      </c>
      <c r="K133" s="226" t="s">
        <v>122</v>
      </c>
      <c r="L133" s="309" t="s">
        <v>122</v>
      </c>
      <c r="M133" s="308" t="s">
        <v>122</v>
      </c>
      <c r="N133" s="309" t="s">
        <v>122</v>
      </c>
      <c r="O133" s="308" t="s">
        <v>122</v>
      </c>
      <c r="P133" s="309" t="s">
        <v>122</v>
      </c>
      <c r="Q133" s="196" t="s">
        <v>463</v>
      </c>
      <c r="R133" s="2"/>
      <c r="V133" s="130"/>
    </row>
    <row r="134" spans="1:22" customFormat="1" ht="29" x14ac:dyDescent="0.35">
      <c r="B134" s="102">
        <v>2</v>
      </c>
      <c r="C134" s="220" t="s">
        <v>460</v>
      </c>
      <c r="D134" s="221" t="s">
        <v>461</v>
      </c>
      <c r="E134" s="220"/>
      <c r="F134" s="220" t="s">
        <v>462</v>
      </c>
      <c r="G134" s="347">
        <v>75000</v>
      </c>
      <c r="H134" s="348">
        <v>75000</v>
      </c>
      <c r="I134" s="215" t="s">
        <v>122</v>
      </c>
      <c r="J134" s="206" t="s">
        <v>122</v>
      </c>
      <c r="K134" s="215" t="s">
        <v>122</v>
      </c>
      <c r="L134" s="206" t="s">
        <v>122</v>
      </c>
      <c r="M134" s="207" t="s">
        <v>122</v>
      </c>
      <c r="N134" s="206" t="s">
        <v>122</v>
      </c>
      <c r="O134" s="207" t="s">
        <v>122</v>
      </c>
      <c r="P134" s="341" t="s">
        <v>122</v>
      </c>
      <c r="Q134" s="196" t="s">
        <v>464</v>
      </c>
      <c r="R134" s="2"/>
      <c r="V134" s="130"/>
    </row>
    <row r="135" spans="1:22" customFormat="1" ht="29" x14ac:dyDescent="0.35">
      <c r="B135" s="102">
        <v>3</v>
      </c>
      <c r="C135" s="220" t="s">
        <v>460</v>
      </c>
      <c r="D135" s="221" t="s">
        <v>461</v>
      </c>
      <c r="E135" s="220"/>
      <c r="F135" s="220" t="s">
        <v>462</v>
      </c>
      <c r="G135" s="347">
        <v>50000</v>
      </c>
      <c r="H135" s="348">
        <v>50000</v>
      </c>
      <c r="I135" s="215" t="s">
        <v>122</v>
      </c>
      <c r="J135" s="206" t="s">
        <v>122</v>
      </c>
      <c r="K135" s="215" t="s">
        <v>122</v>
      </c>
      <c r="L135" s="206" t="s">
        <v>122</v>
      </c>
      <c r="M135" s="207" t="s">
        <v>122</v>
      </c>
      <c r="N135" s="206" t="s">
        <v>122</v>
      </c>
      <c r="O135" s="207" t="s">
        <v>122</v>
      </c>
      <c r="P135" s="206" t="s">
        <v>122</v>
      </c>
      <c r="Q135" s="196" t="s">
        <v>465</v>
      </c>
      <c r="R135" s="2"/>
      <c r="V135" s="130"/>
    </row>
    <row r="136" spans="1:22" customFormat="1" ht="29" x14ac:dyDescent="0.35">
      <c r="B136" s="102">
        <v>4</v>
      </c>
      <c r="C136" s="220" t="s">
        <v>460</v>
      </c>
      <c r="D136" s="221" t="s">
        <v>461</v>
      </c>
      <c r="E136" s="220"/>
      <c r="F136" s="220" t="s">
        <v>462</v>
      </c>
      <c r="G136" s="347">
        <v>100000</v>
      </c>
      <c r="H136" s="348">
        <v>150000</v>
      </c>
      <c r="I136" s="215" t="s">
        <v>122</v>
      </c>
      <c r="J136" s="206" t="s">
        <v>122</v>
      </c>
      <c r="K136" s="215" t="s">
        <v>122</v>
      </c>
      <c r="L136" s="206" t="s">
        <v>122</v>
      </c>
      <c r="M136" s="207" t="s">
        <v>122</v>
      </c>
      <c r="N136" s="206" t="s">
        <v>122</v>
      </c>
      <c r="O136" s="207" t="s">
        <v>122</v>
      </c>
      <c r="P136" s="206" t="s">
        <v>122</v>
      </c>
      <c r="Q136" s="196" t="s">
        <v>466</v>
      </c>
      <c r="R136" s="2"/>
      <c r="V136" s="130"/>
    </row>
    <row r="137" spans="1:22" customFormat="1" ht="29" x14ac:dyDescent="0.35">
      <c r="B137" s="102">
        <v>5</v>
      </c>
      <c r="C137" s="220" t="s">
        <v>460</v>
      </c>
      <c r="D137" s="221" t="s">
        <v>461</v>
      </c>
      <c r="E137" s="220"/>
      <c r="F137" s="220" t="s">
        <v>462</v>
      </c>
      <c r="G137" s="347">
        <v>500000</v>
      </c>
      <c r="H137" s="348">
        <v>1400000</v>
      </c>
      <c r="I137" s="215" t="s">
        <v>122</v>
      </c>
      <c r="J137" s="206" t="s">
        <v>122</v>
      </c>
      <c r="K137" s="215" t="s">
        <v>122</v>
      </c>
      <c r="L137" s="206" t="s">
        <v>122</v>
      </c>
      <c r="M137" s="207" t="s">
        <v>122</v>
      </c>
      <c r="N137" s="206" t="s">
        <v>122</v>
      </c>
      <c r="O137" s="207" t="s">
        <v>122</v>
      </c>
      <c r="P137" s="206" t="s">
        <v>122</v>
      </c>
      <c r="Q137" s="196" t="s">
        <v>461</v>
      </c>
      <c r="R137" s="2"/>
      <c r="V137" s="130"/>
    </row>
    <row r="138" spans="1:22" customFormat="1" ht="29" x14ac:dyDescent="0.35">
      <c r="B138" s="103">
        <v>6</v>
      </c>
      <c r="C138" s="220" t="s">
        <v>460</v>
      </c>
      <c r="D138" s="221" t="s">
        <v>461</v>
      </c>
      <c r="E138" s="220"/>
      <c r="F138" s="220" t="s">
        <v>462</v>
      </c>
      <c r="G138" s="347">
        <v>150000</v>
      </c>
      <c r="H138" s="348">
        <v>350000</v>
      </c>
      <c r="I138" s="215" t="s">
        <v>122</v>
      </c>
      <c r="J138" s="206" t="s">
        <v>122</v>
      </c>
      <c r="K138" s="215" t="s">
        <v>122</v>
      </c>
      <c r="L138" s="206" t="s">
        <v>122</v>
      </c>
      <c r="M138" s="207" t="s">
        <v>122</v>
      </c>
      <c r="N138" s="206" t="s">
        <v>122</v>
      </c>
      <c r="O138" s="207" t="s">
        <v>122</v>
      </c>
      <c r="P138" s="206" t="s">
        <v>122</v>
      </c>
      <c r="Q138" s="196" t="s">
        <v>467</v>
      </c>
      <c r="R138" s="2"/>
      <c r="V138" s="130"/>
    </row>
    <row r="139" spans="1:22" customFormat="1" ht="29" x14ac:dyDescent="0.35">
      <c r="B139" s="102">
        <v>7</v>
      </c>
      <c r="C139" s="220" t="s">
        <v>460</v>
      </c>
      <c r="D139" s="221" t="s">
        <v>461</v>
      </c>
      <c r="E139" s="220"/>
      <c r="F139" s="220" t="s">
        <v>462</v>
      </c>
      <c r="G139" s="347">
        <v>1000000</v>
      </c>
      <c r="H139" s="348">
        <v>4000000</v>
      </c>
      <c r="I139" s="215" t="s">
        <v>122</v>
      </c>
      <c r="J139" s="206" t="s">
        <v>122</v>
      </c>
      <c r="K139" s="215" t="s">
        <v>122</v>
      </c>
      <c r="L139" s="206" t="s">
        <v>122</v>
      </c>
      <c r="M139" s="207" t="s">
        <v>122</v>
      </c>
      <c r="N139" s="206" t="s">
        <v>122</v>
      </c>
      <c r="O139" s="207" t="s">
        <v>122</v>
      </c>
      <c r="P139" s="206" t="s">
        <v>122</v>
      </c>
      <c r="Q139" s="6"/>
      <c r="R139" s="2"/>
      <c r="V139" s="130"/>
    </row>
    <row r="140" spans="1:22" customFormat="1" ht="29" x14ac:dyDescent="0.35">
      <c r="B140" s="102">
        <v>8</v>
      </c>
      <c r="C140" s="220" t="s">
        <v>460</v>
      </c>
      <c r="D140" s="221" t="s">
        <v>461</v>
      </c>
      <c r="E140" s="220"/>
      <c r="F140" s="220" t="s">
        <v>462</v>
      </c>
      <c r="G140" s="347">
        <v>125000</v>
      </c>
      <c r="H140" s="348">
        <v>125000</v>
      </c>
      <c r="I140" s="215" t="s">
        <v>122</v>
      </c>
      <c r="J140" s="206" t="s">
        <v>122</v>
      </c>
      <c r="K140" s="215" t="s">
        <v>122</v>
      </c>
      <c r="L140" s="206" t="s">
        <v>122</v>
      </c>
      <c r="M140" s="207" t="s">
        <v>122</v>
      </c>
      <c r="N140" s="206" t="s">
        <v>122</v>
      </c>
      <c r="O140" s="207" t="s">
        <v>122</v>
      </c>
      <c r="P140" s="206" t="s">
        <v>122</v>
      </c>
      <c r="Q140" s="6"/>
      <c r="R140" s="2"/>
      <c r="V140" s="130"/>
    </row>
    <row r="141" spans="1:22" customFormat="1" ht="29" x14ac:dyDescent="0.35">
      <c r="B141" s="103">
        <v>9</v>
      </c>
      <c r="C141" s="220" t="s">
        <v>460</v>
      </c>
      <c r="D141" s="221" t="s">
        <v>467</v>
      </c>
      <c r="E141" s="220"/>
      <c r="F141" s="220" t="s">
        <v>462</v>
      </c>
      <c r="G141" s="347">
        <v>250000</v>
      </c>
      <c r="H141" s="348">
        <v>1250000</v>
      </c>
      <c r="I141" s="215" t="s">
        <v>122</v>
      </c>
      <c r="J141" s="206" t="s">
        <v>122</v>
      </c>
      <c r="K141" s="215" t="s">
        <v>122</v>
      </c>
      <c r="L141" s="206" t="s">
        <v>122</v>
      </c>
      <c r="M141" s="207" t="s">
        <v>122</v>
      </c>
      <c r="N141" s="206" t="s">
        <v>122</v>
      </c>
      <c r="O141" s="207" t="s">
        <v>122</v>
      </c>
      <c r="P141" s="206" t="s">
        <v>122</v>
      </c>
      <c r="Q141" s="6"/>
      <c r="R141" s="2"/>
      <c r="V141" s="130"/>
    </row>
    <row r="142" spans="1:22" customFormat="1" ht="29" x14ac:dyDescent="0.35">
      <c r="B142" s="104">
        <v>10</v>
      </c>
      <c r="C142" s="220" t="s">
        <v>460</v>
      </c>
      <c r="D142" s="221" t="s">
        <v>461</v>
      </c>
      <c r="E142" s="220"/>
      <c r="F142" s="220" t="s">
        <v>462</v>
      </c>
      <c r="G142" s="347">
        <v>500000</v>
      </c>
      <c r="H142" s="348">
        <v>800000</v>
      </c>
      <c r="I142" s="215" t="s">
        <v>122</v>
      </c>
      <c r="J142" s="206" t="s">
        <v>122</v>
      </c>
      <c r="K142" s="215" t="s">
        <v>122</v>
      </c>
      <c r="L142" s="206" t="s">
        <v>122</v>
      </c>
      <c r="M142" s="207" t="s">
        <v>122</v>
      </c>
      <c r="N142" s="206" t="s">
        <v>122</v>
      </c>
      <c r="O142" s="207" t="s">
        <v>122</v>
      </c>
      <c r="P142" s="206" t="s">
        <v>122</v>
      </c>
      <c r="Q142" s="6"/>
      <c r="R142" s="2"/>
      <c r="V142" s="130"/>
    </row>
    <row r="143" spans="1:22" customFormat="1" ht="29" x14ac:dyDescent="0.35">
      <c r="B143" s="103">
        <v>11</v>
      </c>
      <c r="C143" s="220" t="s">
        <v>460</v>
      </c>
      <c r="D143" s="221" t="s">
        <v>467</v>
      </c>
      <c r="E143" s="220"/>
      <c r="F143" s="220" t="s">
        <v>462</v>
      </c>
      <c r="G143" s="347">
        <v>1750000</v>
      </c>
      <c r="H143" s="348">
        <v>43750000</v>
      </c>
      <c r="I143" s="215"/>
      <c r="J143" s="206"/>
      <c r="K143" s="215"/>
      <c r="L143" s="206"/>
      <c r="M143" s="207"/>
      <c r="N143" s="206"/>
      <c r="O143" s="207"/>
      <c r="P143" s="206"/>
      <c r="Q143" s="6"/>
      <c r="R143" s="2"/>
      <c r="V143" s="130"/>
    </row>
    <row r="144" spans="1:22" customFormat="1" ht="29" x14ac:dyDescent="0.35">
      <c r="B144" s="104">
        <v>12</v>
      </c>
      <c r="C144" s="220" t="s">
        <v>460</v>
      </c>
      <c r="D144" s="221" t="s">
        <v>461</v>
      </c>
      <c r="E144" s="220"/>
      <c r="F144" s="220" t="s">
        <v>462</v>
      </c>
      <c r="G144" s="347">
        <v>2500000</v>
      </c>
      <c r="H144" s="348">
        <v>1500000</v>
      </c>
      <c r="I144" s="215"/>
      <c r="J144" s="206"/>
      <c r="K144" s="215"/>
      <c r="L144" s="206"/>
      <c r="M144" s="207"/>
      <c r="N144" s="206"/>
      <c r="O144" s="207"/>
      <c r="P144" s="206"/>
      <c r="Q144" s="6"/>
      <c r="R144" s="2"/>
      <c r="V144" s="130"/>
    </row>
    <row r="145" spans="1:23" customFormat="1" ht="29" x14ac:dyDescent="0.35">
      <c r="B145" s="103">
        <v>13</v>
      </c>
      <c r="C145" s="220" t="s">
        <v>460</v>
      </c>
      <c r="D145" s="221" t="s">
        <v>461</v>
      </c>
      <c r="E145" s="220"/>
      <c r="F145" s="220" t="s">
        <v>462</v>
      </c>
      <c r="G145" s="347">
        <v>75000</v>
      </c>
      <c r="H145" s="348">
        <v>1750000</v>
      </c>
      <c r="I145" s="215"/>
      <c r="J145" s="206"/>
      <c r="K145" s="215"/>
      <c r="L145" s="206"/>
      <c r="M145" s="207"/>
      <c r="N145" s="206"/>
      <c r="O145" s="207"/>
      <c r="P145" s="206"/>
      <c r="Q145" s="6"/>
      <c r="R145" s="2"/>
      <c r="V145" s="130"/>
    </row>
    <row r="146" spans="1:23" customFormat="1" ht="29" x14ac:dyDescent="0.35">
      <c r="B146" s="104">
        <v>14</v>
      </c>
      <c r="C146" s="220" t="s">
        <v>460</v>
      </c>
      <c r="D146" s="221" t="s">
        <v>467</v>
      </c>
      <c r="E146" s="220"/>
      <c r="F146" s="220" t="s">
        <v>462</v>
      </c>
      <c r="G146" s="347">
        <v>11081000</v>
      </c>
      <c r="H146" s="348">
        <v>106829000</v>
      </c>
      <c r="I146" s="215"/>
      <c r="J146" s="206"/>
      <c r="K146" s="215"/>
      <c r="L146" s="206"/>
      <c r="M146" s="207"/>
      <c r="N146" s="206"/>
      <c r="O146" s="207"/>
      <c r="P146" s="206"/>
      <c r="Q146" s="6"/>
      <c r="R146" s="2"/>
      <c r="V146" s="130"/>
    </row>
    <row r="147" spans="1:23" s="2" customFormat="1" ht="21.05" customHeight="1" x14ac:dyDescent="0.3">
      <c r="A147"/>
      <c r="B147" s="420" t="s">
        <v>450</v>
      </c>
      <c r="C147" s="420"/>
      <c r="D147" s="420"/>
      <c r="E147" s="1"/>
      <c r="F147" s="1"/>
      <c r="G147" s="1"/>
      <c r="H147" s="1"/>
      <c r="I147" s="1"/>
      <c r="J147" s="1"/>
      <c r="K147" s="1"/>
      <c r="L147" s="1"/>
      <c r="M147" s="1"/>
      <c r="N147" s="1"/>
      <c r="O147" s="1"/>
      <c r="P147"/>
      <c r="Q147"/>
      <c r="R147"/>
      <c r="S147"/>
      <c r="T147"/>
      <c r="U147"/>
      <c r="V147" s="135"/>
    </row>
    <row r="148" spans="1:23" x14ac:dyDescent="0.3">
      <c r="B148" s="5"/>
      <c r="C148" s="6"/>
      <c r="D148" s="6"/>
      <c r="E148" s="15"/>
      <c r="G148" s="166"/>
      <c r="H148" s="166"/>
      <c r="I148" s="166"/>
      <c r="J148" s="166"/>
      <c r="K148" s="166"/>
      <c r="L148" s="166"/>
      <c r="M148" s="166"/>
      <c r="N148" s="166"/>
      <c r="O148" s="166"/>
      <c r="P148" s="166"/>
      <c r="Q148" s="166"/>
      <c r="R148" s="166"/>
      <c r="S148" s="166"/>
      <c r="T148" s="166"/>
      <c r="U148" s="166"/>
      <c r="V148" s="126"/>
      <c r="W148" s="1"/>
    </row>
    <row r="149" spans="1:23" x14ac:dyDescent="0.3">
      <c r="B149" s="5"/>
      <c r="C149" s="6"/>
      <c r="D149" s="6"/>
      <c r="E149" s="15"/>
      <c r="G149" s="166"/>
      <c r="H149" s="166"/>
      <c r="I149" s="166"/>
      <c r="J149" s="166"/>
      <c r="K149" s="166"/>
      <c r="L149" s="166"/>
      <c r="M149" s="166"/>
      <c r="N149" s="166"/>
      <c r="O149" s="166"/>
      <c r="P149" s="166"/>
      <c r="Q149" s="166"/>
      <c r="R149" s="166"/>
      <c r="S149" s="166"/>
      <c r="T149" s="166"/>
      <c r="U149" s="166"/>
      <c r="V149" s="126"/>
      <c r="W149" s="1"/>
    </row>
    <row r="150" spans="1:23" x14ac:dyDescent="0.3">
      <c r="L150" s="2"/>
      <c r="O150" s="2"/>
      <c r="P150" s="2"/>
      <c r="R150" s="2"/>
      <c r="T150" s="1"/>
      <c r="U150" s="1"/>
      <c r="V150" s="132"/>
      <c r="W150" s="1"/>
    </row>
    <row r="151" spans="1:23" x14ac:dyDescent="0.3">
      <c r="L151" s="2"/>
      <c r="O151" s="2"/>
      <c r="P151" s="2"/>
      <c r="R151" s="2"/>
      <c r="T151" s="1"/>
      <c r="U151" s="1"/>
      <c r="V151" s="132"/>
      <c r="W151" s="1"/>
    </row>
    <row r="152" spans="1:23" x14ac:dyDescent="0.3">
      <c r="L152" s="2"/>
      <c r="O152" s="2"/>
      <c r="P152" s="2"/>
      <c r="R152" s="2"/>
      <c r="T152" s="1"/>
      <c r="U152" s="1"/>
      <c r="V152" s="132"/>
      <c r="W152" s="1"/>
    </row>
    <row r="153" spans="1:23" x14ac:dyDescent="0.3">
      <c r="L153" s="2"/>
      <c r="O153" s="2"/>
      <c r="P153" s="2"/>
      <c r="R153" s="2"/>
      <c r="T153" s="1"/>
      <c r="U153" s="1"/>
      <c r="V153" s="132"/>
      <c r="W153" s="1"/>
    </row>
    <row r="154" spans="1:23" x14ac:dyDescent="0.3">
      <c r="L154" s="2"/>
      <c r="O154" s="2"/>
      <c r="P154" s="2"/>
      <c r="R154" s="2"/>
      <c r="T154" s="1"/>
      <c r="U154" s="1"/>
      <c r="V154" s="132"/>
      <c r="W154" s="1"/>
    </row>
    <row r="155" spans="1:23" x14ac:dyDescent="0.3">
      <c r="L155" s="2"/>
      <c r="O155" s="2"/>
      <c r="P155" s="2"/>
      <c r="R155" s="2"/>
      <c r="T155" s="1"/>
      <c r="U155" s="1"/>
      <c r="V155" s="132"/>
      <c r="W155" s="1"/>
    </row>
    <row r="156" spans="1:23" x14ac:dyDescent="0.3">
      <c r="L156" s="2"/>
      <c r="O156" s="2"/>
      <c r="P156" s="2"/>
      <c r="R156" s="2"/>
      <c r="T156" s="1"/>
      <c r="U156" s="1"/>
      <c r="V156" s="132"/>
      <c r="W156" s="1"/>
    </row>
    <row r="157" spans="1:23" x14ac:dyDescent="0.3">
      <c r="L157" s="2"/>
      <c r="O157" s="2"/>
      <c r="P157" s="2"/>
      <c r="R157" s="2"/>
      <c r="T157" s="1"/>
      <c r="U157" s="1"/>
      <c r="V157" s="132"/>
      <c r="W157" s="1"/>
    </row>
  </sheetData>
  <mergeCells count="35">
    <mergeCell ref="B125:D125"/>
    <mergeCell ref="B24:B28"/>
    <mergeCell ref="C24:C28"/>
    <mergeCell ref="B46:B50"/>
    <mergeCell ref="B30:C38"/>
    <mergeCell ref="B147:D147"/>
    <mergeCell ref="B76:C84"/>
    <mergeCell ref="C41:D42"/>
    <mergeCell ref="B58:C66"/>
    <mergeCell ref="C112:G112"/>
    <mergeCell ref="G131:H131"/>
    <mergeCell ref="B70:B74"/>
    <mergeCell ref="C101:V101"/>
    <mergeCell ref="B53:B56"/>
    <mergeCell ref="C53:C56"/>
    <mergeCell ref="B92:B97"/>
    <mergeCell ref="I131:J131"/>
    <mergeCell ref="C92:C97"/>
    <mergeCell ref="K131:L131"/>
    <mergeCell ref="M131:N131"/>
    <mergeCell ref="O131:P131"/>
    <mergeCell ref="J1:M1"/>
    <mergeCell ref="J2:M2"/>
    <mergeCell ref="J3:M3"/>
    <mergeCell ref="C5:V5"/>
    <mergeCell ref="C6:V6"/>
    <mergeCell ref="C8:V8"/>
    <mergeCell ref="C88:V88"/>
    <mergeCell ref="C46:C50"/>
    <mergeCell ref="C70:C74"/>
    <mergeCell ref="B10:V10"/>
    <mergeCell ref="C12:D13"/>
    <mergeCell ref="C14:V14"/>
    <mergeCell ref="B17:B21"/>
    <mergeCell ref="C17:C21"/>
  </mergeCells>
  <dataValidations count="2">
    <dataValidation type="list" allowBlank="1" showInputMessage="1" showErrorMessage="1" sqref="E133:E146" xr:uid="{C633FCDA-F966-4391-85FD-95C2F4E29AA4}">
      <formula1>$Q$133:$Q$137</formula1>
    </dataValidation>
    <dataValidation type="list" allowBlank="1" showInputMessage="1" showErrorMessage="1" sqref="D133:D146" xr:uid="{A64F6225-4B68-4A1D-9FFE-4B03D27E507A}">
      <formula1>$Q$133:$Q$138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27DC-774B-4C65-A1DE-CAEDAC544797}">
  <sheetPr>
    <tabColor theme="7"/>
  </sheetPr>
  <dimension ref="A1:X75"/>
  <sheetViews>
    <sheetView showGridLines="0" topLeftCell="A23" zoomScale="60" zoomScaleNormal="60" workbookViewId="0">
      <pane xSplit="4" topLeftCell="E1" activePane="topRight" state="frozen"/>
      <selection pane="topRight" activeCell="R19" sqref="R19"/>
    </sheetView>
  </sheetViews>
  <sheetFormatPr defaultColWidth="9" defaultRowHeight="14.5" x14ac:dyDescent="0.3"/>
  <cols>
    <col min="1" max="1" width="1.61328125" style="1" customWidth="1"/>
    <col min="2" max="2" width="9.3828125" style="34" customWidth="1"/>
    <col min="3" max="3" width="30.84375" style="44" customWidth="1"/>
    <col min="4" max="4" width="54.4609375" style="1" customWidth="1"/>
    <col min="5" max="15" width="13.61328125" style="1" customWidth="1"/>
    <col min="16" max="16" width="11.3828125" style="1" customWidth="1"/>
    <col min="17" max="17" width="11.3828125" style="2" customWidth="1"/>
    <col min="18" max="19" width="11.3828125" style="1" customWidth="1"/>
    <col min="20" max="20" width="11.3828125" style="2" customWidth="1"/>
    <col min="21" max="21" width="9.61328125" style="2" customWidth="1"/>
    <col min="22" max="22" width="113.84375" style="135" customWidth="1"/>
    <col min="23" max="23" width="10.61328125" style="2" customWidth="1"/>
    <col min="24" max="16384" width="9" style="1"/>
  </cols>
  <sheetData>
    <row r="1" spans="1:23" ht="23.2" x14ac:dyDescent="0.3">
      <c r="C1" s="271" t="s">
        <v>305</v>
      </c>
      <c r="D1" s="8"/>
      <c r="I1" s="203"/>
      <c r="J1" s="396" t="s">
        <v>21</v>
      </c>
      <c r="K1" s="396"/>
      <c r="L1" s="396"/>
      <c r="M1" s="396"/>
      <c r="N1" s="2"/>
      <c r="O1" s="2"/>
      <c r="P1" s="2"/>
      <c r="Q1" s="1"/>
      <c r="S1" s="2"/>
      <c r="V1" s="9"/>
      <c r="W1" s="1"/>
    </row>
    <row r="2" spans="1:23" x14ac:dyDescent="0.3">
      <c r="C2" s="50" t="s">
        <v>80</v>
      </c>
      <c r="D2" s="50"/>
      <c r="I2" s="197"/>
      <c r="J2" s="397" t="s">
        <v>22</v>
      </c>
      <c r="K2" s="397"/>
      <c r="L2" s="397"/>
      <c r="M2" s="397"/>
      <c r="N2" s="2"/>
      <c r="O2" s="2"/>
      <c r="P2" s="2"/>
      <c r="Q2" s="1"/>
      <c r="S2" s="2"/>
      <c r="V2" s="9"/>
      <c r="W2" s="1"/>
    </row>
    <row r="3" spans="1:23" x14ac:dyDescent="0.3">
      <c r="C3" s="51" t="s">
        <v>306</v>
      </c>
      <c r="D3" s="51"/>
      <c r="I3" s="165"/>
      <c r="J3" s="396" t="s">
        <v>23</v>
      </c>
      <c r="K3" s="396"/>
      <c r="L3" s="396"/>
      <c r="M3" s="396"/>
      <c r="N3" s="2"/>
      <c r="O3" s="2"/>
      <c r="P3" s="2"/>
      <c r="Q3" s="1"/>
      <c r="S3" s="2"/>
      <c r="V3" s="9"/>
      <c r="W3" s="1"/>
    </row>
    <row r="4" spans="1:23" ht="16.55" customHeight="1" x14ac:dyDescent="0.3">
      <c r="C4" s="53" t="s">
        <v>307</v>
      </c>
      <c r="D4" s="53"/>
      <c r="E4" s="53"/>
      <c r="K4" s="2"/>
      <c r="L4" s="2"/>
      <c r="M4" s="2"/>
      <c r="N4" s="2"/>
      <c r="O4" s="2"/>
      <c r="P4" s="2"/>
      <c r="Q4" s="1"/>
      <c r="S4" s="2"/>
      <c r="V4" s="9"/>
      <c r="W4" s="1"/>
    </row>
    <row r="5" spans="1:23" ht="15.95" x14ac:dyDescent="0.3">
      <c r="A5" s="116"/>
      <c r="B5" s="116"/>
      <c r="C5" s="416"/>
      <c r="D5" s="416"/>
      <c r="E5" s="416"/>
      <c r="F5" s="416"/>
      <c r="G5" s="416"/>
      <c r="H5" s="416"/>
      <c r="I5" s="416"/>
      <c r="J5" s="416"/>
      <c r="K5" s="416"/>
      <c r="L5" s="416"/>
      <c r="M5" s="416"/>
      <c r="N5" s="416"/>
      <c r="O5" s="416"/>
      <c r="P5" s="416"/>
      <c r="Q5" s="416"/>
      <c r="R5" s="416"/>
      <c r="S5" s="416"/>
      <c r="T5" s="416"/>
      <c r="U5" s="416"/>
      <c r="V5" s="416"/>
      <c r="W5" s="1"/>
    </row>
    <row r="6" spans="1:23" ht="15.7" customHeight="1" thickBot="1" x14ac:dyDescent="0.35">
      <c r="A6" s="116"/>
      <c r="B6" s="116"/>
      <c r="C6" s="416"/>
      <c r="D6" s="416"/>
      <c r="E6" s="416"/>
      <c r="F6" s="416"/>
      <c r="G6" s="416"/>
      <c r="H6" s="416"/>
      <c r="I6" s="416"/>
      <c r="J6" s="416"/>
      <c r="K6" s="416"/>
      <c r="L6" s="416"/>
      <c r="M6" s="416"/>
      <c r="N6" s="416"/>
      <c r="O6" s="416"/>
      <c r="P6" s="416"/>
      <c r="Q6" s="416"/>
      <c r="R6" s="416"/>
      <c r="S6" s="416"/>
      <c r="T6" s="416"/>
      <c r="U6" s="416"/>
      <c r="V6" s="416"/>
      <c r="W6" s="1"/>
    </row>
    <row r="7" spans="1:23" customFormat="1" ht="18.399999999999999" x14ac:dyDescent="0.35">
      <c r="B7" s="117"/>
      <c r="C7" s="107" t="s">
        <v>85</v>
      </c>
      <c r="D7" s="108"/>
      <c r="E7" s="108"/>
      <c r="F7" s="108"/>
      <c r="G7" s="108"/>
      <c r="H7" s="108"/>
      <c r="I7" s="108"/>
      <c r="J7" s="108"/>
      <c r="K7" s="108"/>
      <c r="L7" s="108"/>
      <c r="M7" s="108"/>
      <c r="N7" s="108"/>
      <c r="O7" s="108"/>
      <c r="P7" s="108"/>
      <c r="Q7" s="118"/>
      <c r="R7" s="108"/>
      <c r="S7" s="108"/>
      <c r="T7" s="108"/>
      <c r="U7" s="108"/>
      <c r="V7" s="122"/>
    </row>
    <row r="8" spans="1:23" customFormat="1" thickBot="1" x14ac:dyDescent="0.35">
      <c r="B8" s="111"/>
      <c r="C8" s="399" t="s">
        <v>86</v>
      </c>
      <c r="D8" s="399"/>
      <c r="E8" s="399"/>
      <c r="F8" s="399"/>
      <c r="G8" s="399"/>
      <c r="H8" s="399"/>
      <c r="I8" s="399"/>
      <c r="J8" s="399"/>
      <c r="K8" s="399"/>
      <c r="L8" s="399"/>
      <c r="M8" s="399"/>
      <c r="N8" s="399"/>
      <c r="O8" s="399"/>
      <c r="P8" s="399"/>
      <c r="Q8" s="399"/>
      <c r="R8" s="399"/>
      <c r="S8" s="399"/>
      <c r="T8" s="399"/>
      <c r="U8" s="399"/>
      <c r="V8" s="400"/>
    </row>
    <row r="9" spans="1:23" ht="4.5" customHeight="1" thickBot="1" x14ac:dyDescent="0.35">
      <c r="A9" s="116"/>
      <c r="B9" s="116"/>
      <c r="C9" s="155"/>
      <c r="D9" s="155"/>
      <c r="E9" s="155"/>
      <c r="F9" s="155"/>
      <c r="G9" s="155"/>
      <c r="H9" s="155"/>
      <c r="I9" s="155"/>
      <c r="J9" s="155"/>
      <c r="K9" s="155"/>
      <c r="L9" s="155"/>
      <c r="M9" s="155"/>
      <c r="N9" s="155"/>
      <c r="O9" s="155"/>
      <c r="P9" s="155"/>
      <c r="Q9" s="155"/>
      <c r="R9" s="155"/>
      <c r="S9" s="155"/>
      <c r="T9" s="155"/>
      <c r="U9" s="155"/>
      <c r="V9" s="155"/>
      <c r="W9" s="1"/>
    </row>
    <row r="10" spans="1:23" ht="26.25" customHeight="1" thickBot="1" x14ac:dyDescent="0.35">
      <c r="A10" s="116"/>
      <c r="B10" s="411" t="s">
        <v>468</v>
      </c>
      <c r="C10" s="412"/>
      <c r="D10" s="412"/>
      <c r="E10" s="412"/>
      <c r="F10" s="412"/>
      <c r="G10" s="412"/>
      <c r="H10" s="412"/>
      <c r="I10" s="412"/>
      <c r="J10" s="412"/>
      <c r="K10" s="412"/>
      <c r="L10" s="412"/>
      <c r="M10" s="412"/>
      <c r="N10" s="412"/>
      <c r="O10" s="412"/>
      <c r="P10" s="412"/>
      <c r="Q10" s="412"/>
      <c r="R10" s="412"/>
      <c r="S10" s="412"/>
      <c r="T10" s="412"/>
      <c r="U10" s="412"/>
      <c r="V10" s="413"/>
      <c r="W10" s="1"/>
    </row>
    <row r="11" spans="1:23" ht="16.45" thickBot="1" x14ac:dyDescent="0.35">
      <c r="B11" s="155"/>
      <c r="C11" s="155"/>
      <c r="D11" s="155"/>
      <c r="E11" s="155"/>
      <c r="F11" s="155"/>
      <c r="G11" s="155"/>
      <c r="H11" s="155"/>
      <c r="I11" s="155"/>
      <c r="J11" s="155"/>
      <c r="K11" s="155"/>
      <c r="L11" s="155"/>
      <c r="M11" s="155"/>
      <c r="N11" s="155"/>
      <c r="O11" s="155"/>
      <c r="P11" s="155"/>
      <c r="Q11" s="155"/>
      <c r="R11" s="155"/>
      <c r="S11" s="155"/>
      <c r="T11" s="155"/>
      <c r="U11" s="155"/>
      <c r="V11" s="155"/>
      <c r="W11" s="1"/>
    </row>
    <row r="12" spans="1:23" customFormat="1" ht="18.75" customHeight="1" x14ac:dyDescent="0.35">
      <c r="B12" s="117"/>
      <c r="C12" s="414" t="s">
        <v>309</v>
      </c>
      <c r="D12" s="414"/>
      <c r="E12" s="108"/>
      <c r="F12" s="108"/>
      <c r="G12" s="108"/>
      <c r="H12" s="108"/>
      <c r="I12" s="108"/>
      <c r="J12" s="108"/>
      <c r="K12" s="108"/>
      <c r="L12" s="108"/>
      <c r="M12" s="108"/>
      <c r="N12" s="108"/>
      <c r="O12" s="108"/>
      <c r="P12" s="108"/>
      <c r="Q12" s="118"/>
      <c r="R12" s="108"/>
      <c r="S12" s="108"/>
      <c r="T12" s="108"/>
      <c r="U12" s="108"/>
      <c r="V12" s="122"/>
    </row>
    <row r="13" spans="1:23" customFormat="1" thickBot="1" x14ac:dyDescent="0.35">
      <c r="B13" s="111"/>
      <c r="C13" s="415"/>
      <c r="D13" s="415"/>
      <c r="E13" s="161"/>
      <c r="F13" s="161"/>
      <c r="G13" s="161"/>
      <c r="H13" s="161"/>
      <c r="I13" s="161"/>
      <c r="J13" s="161"/>
      <c r="K13" s="161"/>
      <c r="L13" s="161"/>
      <c r="M13" s="161"/>
      <c r="N13" s="161"/>
      <c r="O13" s="161"/>
      <c r="P13" s="161"/>
      <c r="Q13" s="161"/>
      <c r="R13" s="161"/>
      <c r="S13" s="161"/>
      <c r="T13" s="161"/>
      <c r="U13" s="161"/>
      <c r="V13" s="162"/>
    </row>
    <row r="14" spans="1:23" ht="15.95" x14ac:dyDescent="0.3">
      <c r="A14" s="116"/>
      <c r="B14" s="116"/>
      <c r="C14" s="416"/>
      <c r="D14" s="416"/>
      <c r="E14" s="416"/>
      <c r="F14" s="416"/>
      <c r="G14" s="416"/>
      <c r="H14" s="416"/>
      <c r="I14" s="416"/>
      <c r="J14" s="416"/>
      <c r="K14" s="416"/>
      <c r="L14" s="416"/>
      <c r="M14" s="416"/>
      <c r="N14" s="416"/>
      <c r="O14" s="416"/>
      <c r="P14" s="416"/>
      <c r="Q14" s="416"/>
      <c r="R14" s="416"/>
      <c r="S14" s="416"/>
      <c r="T14" s="416"/>
      <c r="U14" s="416"/>
      <c r="V14" s="416"/>
      <c r="W14" s="1"/>
    </row>
    <row r="15" spans="1:23" ht="15" thickBot="1" x14ac:dyDescent="0.35">
      <c r="C15" s="194"/>
      <c r="D15" s="195"/>
      <c r="F15" s="196"/>
      <c r="K15" s="2"/>
      <c r="L15" s="2"/>
      <c r="M15" s="2"/>
      <c r="N15" s="2"/>
      <c r="O15" s="2"/>
      <c r="P15" s="2"/>
      <c r="Q15" s="1"/>
      <c r="S15" s="2"/>
      <c r="W15" s="1"/>
    </row>
    <row r="16" spans="1:23" s="2" customFormat="1" ht="65.25" customHeight="1" thickBot="1" x14ac:dyDescent="0.35">
      <c r="B16" s="97" t="s">
        <v>310</v>
      </c>
      <c r="C16" s="96" t="s">
        <v>311</v>
      </c>
      <c r="D16" s="82" t="s">
        <v>94</v>
      </c>
      <c r="E16" s="82" t="s">
        <v>312</v>
      </c>
      <c r="F16" s="159" t="s">
        <v>97</v>
      </c>
      <c r="G16" s="80" t="s">
        <v>98</v>
      </c>
      <c r="H16" s="80" t="s">
        <v>99</v>
      </c>
      <c r="I16" s="80" t="s">
        <v>100</v>
      </c>
      <c r="J16" s="88" t="s">
        <v>101</v>
      </c>
      <c r="K16" s="82" t="s">
        <v>102</v>
      </c>
      <c r="L16" s="159" t="s">
        <v>103</v>
      </c>
      <c r="M16" s="80" t="s">
        <v>104</v>
      </c>
      <c r="N16" s="80" t="s">
        <v>105</v>
      </c>
      <c r="O16" s="80" t="s">
        <v>106</v>
      </c>
      <c r="P16" s="88" t="s">
        <v>107</v>
      </c>
      <c r="Q16" s="82" t="s">
        <v>313</v>
      </c>
      <c r="R16" s="82" t="s">
        <v>314</v>
      </c>
      <c r="S16" s="82" t="s">
        <v>315</v>
      </c>
      <c r="T16" s="82" t="s">
        <v>316</v>
      </c>
      <c r="U16" s="82" t="s">
        <v>112</v>
      </c>
      <c r="V16" s="223" t="s">
        <v>317</v>
      </c>
    </row>
    <row r="17" spans="2:23" ht="29" x14ac:dyDescent="0.3">
      <c r="B17" s="405"/>
      <c r="C17" s="417" t="s">
        <v>318</v>
      </c>
      <c r="D17" s="83" t="s">
        <v>319</v>
      </c>
      <c r="E17" s="85" t="s">
        <v>320</v>
      </c>
      <c r="F17" s="327">
        <v>18.424055050350937</v>
      </c>
      <c r="G17" s="328">
        <v>26.563744552944776</v>
      </c>
      <c r="H17" s="328">
        <v>42.518089227952402</v>
      </c>
      <c r="I17" s="328">
        <v>27.566510039670433</v>
      </c>
      <c r="J17" s="329">
        <v>25.198601129081482</v>
      </c>
      <c r="K17" s="330">
        <f>SUM(F17:J17)</f>
        <v>140.27100000000002</v>
      </c>
      <c r="L17" s="327">
        <v>11.405019774870704</v>
      </c>
      <c r="M17" s="328">
        <v>20.615302707636143</v>
      </c>
      <c r="N17" s="328">
        <v>32.020322482506842</v>
      </c>
      <c r="O17" s="328">
        <v>14.031092181320354</v>
      </c>
      <c r="P17" s="329">
        <v>5.328262853665958</v>
      </c>
      <c r="Q17" s="90">
        <f>SUM(L17:P17)</f>
        <v>83.4</v>
      </c>
      <c r="R17" s="209">
        <v>27.22</v>
      </c>
      <c r="S17" s="209">
        <v>38.65</v>
      </c>
      <c r="T17" s="209">
        <v>24.39</v>
      </c>
      <c r="U17" s="93">
        <f>K17+Q17+R17+S17+T17</f>
        <v>313.93099999999998</v>
      </c>
      <c r="V17" s="123" t="s">
        <v>321</v>
      </c>
      <c r="W17" s="1"/>
    </row>
    <row r="18" spans="2:23" ht="58.75" customHeight="1" x14ac:dyDescent="0.3">
      <c r="B18" s="406"/>
      <c r="C18" s="418"/>
      <c r="D18" s="84" t="s">
        <v>322</v>
      </c>
      <c r="E18" s="169" t="s">
        <v>117</v>
      </c>
      <c r="F18" s="357" t="s">
        <v>122</v>
      </c>
      <c r="G18" s="358" t="s">
        <v>122</v>
      </c>
      <c r="H18" s="358" t="s">
        <v>122</v>
      </c>
      <c r="I18" s="358" t="s">
        <v>122</v>
      </c>
      <c r="J18" s="329" t="s">
        <v>122</v>
      </c>
      <c r="K18" s="91" t="s">
        <v>122</v>
      </c>
      <c r="L18" s="337" t="s">
        <v>122</v>
      </c>
      <c r="M18" s="338" t="s">
        <v>122</v>
      </c>
      <c r="N18" s="338" t="s">
        <v>122</v>
      </c>
      <c r="O18" s="338" t="s">
        <v>122</v>
      </c>
      <c r="P18" s="339" t="s">
        <v>122</v>
      </c>
      <c r="Q18" s="91" t="s">
        <v>122</v>
      </c>
      <c r="R18" s="193" t="s">
        <v>122</v>
      </c>
      <c r="S18" s="193" t="s">
        <v>122</v>
      </c>
      <c r="T18" s="193" t="s">
        <v>122</v>
      </c>
      <c r="U18" s="93" t="e">
        <f>K18+Q18+R18+S18+T18</f>
        <v>#VALUE!</v>
      </c>
      <c r="V18" s="123" t="s">
        <v>323</v>
      </c>
      <c r="W18" s="1"/>
    </row>
    <row r="19" spans="2:23" x14ac:dyDescent="0.3">
      <c r="B19" s="406"/>
      <c r="C19" s="418"/>
      <c r="D19" s="84" t="s">
        <v>324</v>
      </c>
      <c r="E19" s="86" t="s">
        <v>131</v>
      </c>
      <c r="F19" s="316">
        <v>24.821219102837965</v>
      </c>
      <c r="G19" s="317">
        <v>36.274251602075076</v>
      </c>
      <c r="H19" s="317">
        <v>58.722973756484592</v>
      </c>
      <c r="I19" s="317">
        <v>37.685202929508698</v>
      </c>
      <c r="J19" s="318">
        <v>32.946352609093687</v>
      </c>
      <c r="K19" s="91">
        <f>SUM(F19:J19)</f>
        <v>190.45000000000002</v>
      </c>
      <c r="L19" s="319">
        <v>18.440850319440216</v>
      </c>
      <c r="M19" s="320">
        <v>33.333016428354121</v>
      </c>
      <c r="N19" s="320">
        <v>51.773866747794337</v>
      </c>
      <c r="O19" s="320">
        <v>22.686963796775174</v>
      </c>
      <c r="P19" s="318">
        <v>8.6153027076361433</v>
      </c>
      <c r="Q19" s="91">
        <f t="shared" ref="Q19:Q20" si="0">SUM(L19:P19)</f>
        <v>134.85</v>
      </c>
      <c r="R19" s="210">
        <v>68.91</v>
      </c>
      <c r="S19" s="210">
        <v>73.209999999999994</v>
      </c>
      <c r="T19" s="210">
        <v>55.72</v>
      </c>
      <c r="U19" s="93">
        <f>K19+Q19+R19+S19+T19</f>
        <v>523.14</v>
      </c>
      <c r="V19" s="124" t="s">
        <v>325</v>
      </c>
      <c r="W19" s="1"/>
    </row>
    <row r="20" spans="2:23" x14ac:dyDescent="0.3">
      <c r="B20" s="406"/>
      <c r="C20" s="418"/>
      <c r="D20" s="84" t="s">
        <v>326</v>
      </c>
      <c r="E20" s="86" t="s">
        <v>131</v>
      </c>
      <c r="F20" s="316">
        <v>0.04</v>
      </c>
      <c r="G20" s="317">
        <v>7.0000000000000007E-2</v>
      </c>
      <c r="H20" s="317">
        <v>0.1</v>
      </c>
      <c r="I20" s="317">
        <v>0.13</v>
      </c>
      <c r="J20" s="318">
        <v>0.14000000000000001</v>
      </c>
      <c r="K20" s="91">
        <f>SUM(F20:J20)</f>
        <v>0.48000000000000004</v>
      </c>
      <c r="L20" s="319">
        <v>0.54</v>
      </c>
      <c r="M20" s="320">
        <v>0.63</v>
      </c>
      <c r="N20" s="320">
        <v>0.75</v>
      </c>
      <c r="O20" s="320">
        <v>0.91</v>
      </c>
      <c r="P20" s="318">
        <v>1.1000000000000001</v>
      </c>
      <c r="Q20" s="91">
        <f t="shared" si="0"/>
        <v>3.93</v>
      </c>
      <c r="R20" s="324">
        <v>4.3905720000000006</v>
      </c>
      <c r="S20" s="324">
        <v>4.7874760000000007</v>
      </c>
      <c r="T20" s="324">
        <v>5.1453950000000006</v>
      </c>
      <c r="U20" s="326">
        <f>K20+Q20+R20+S20+T20</f>
        <v>18.733443000000001</v>
      </c>
      <c r="V20" s="124" t="s">
        <v>327</v>
      </c>
      <c r="W20" s="1"/>
    </row>
    <row r="21" spans="2:23" ht="21.05" customHeight="1" thickBot="1" x14ac:dyDescent="0.35">
      <c r="B21" s="407"/>
      <c r="C21" s="419"/>
      <c r="D21" s="27" t="s">
        <v>328</v>
      </c>
      <c r="E21" s="87" t="s">
        <v>131</v>
      </c>
      <c r="F21" s="321">
        <f>SUM(F19:F20)</f>
        <v>24.861219102837964</v>
      </c>
      <c r="G21" s="322">
        <f>SUM(G19:G20)</f>
        <v>36.344251602075076</v>
      </c>
      <c r="H21" s="322">
        <f t="shared" ref="H21:J21" si="1">SUM(H19:H20)</f>
        <v>58.822973756484593</v>
      </c>
      <c r="I21" s="322">
        <f t="shared" si="1"/>
        <v>37.8152029295087</v>
      </c>
      <c r="J21" s="322">
        <f t="shared" si="1"/>
        <v>33.086352609093687</v>
      </c>
      <c r="K21" s="92">
        <f>SUM(K19:K20)</f>
        <v>190.93</v>
      </c>
      <c r="L21" s="321">
        <f>SUM(L19:L20)</f>
        <v>18.980850319440215</v>
      </c>
      <c r="M21" s="322">
        <f>SUM(M19:M20)</f>
        <v>33.963016428354123</v>
      </c>
      <c r="N21" s="322">
        <f>SUM(N19:N20)</f>
        <v>52.523866747794337</v>
      </c>
      <c r="O21" s="322">
        <f t="shared" ref="O21:U21" si="2">SUM(O19:O20)</f>
        <v>23.596963796775174</v>
      </c>
      <c r="P21" s="313">
        <f t="shared" si="2"/>
        <v>9.7153027076361429</v>
      </c>
      <c r="Q21" s="92">
        <f t="shared" si="2"/>
        <v>138.78</v>
      </c>
      <c r="R21" s="323">
        <f t="shared" si="2"/>
        <v>73.300572000000003</v>
      </c>
      <c r="S21" s="323">
        <f t="shared" si="2"/>
        <v>77.997475999999992</v>
      </c>
      <c r="T21" s="323">
        <f t="shared" si="2"/>
        <v>60.865394999999999</v>
      </c>
      <c r="U21" s="325">
        <f t="shared" si="2"/>
        <v>541.87344299999995</v>
      </c>
      <c r="V21" s="125" t="s">
        <v>329</v>
      </c>
      <c r="W21" s="1"/>
    </row>
    <row r="22" spans="2:23" ht="16.55" customHeight="1" thickBot="1" x14ac:dyDescent="0.35">
      <c r="B22" s="46"/>
      <c r="C22" s="46"/>
      <c r="D22" s="3"/>
      <c r="E22" s="163"/>
      <c r="F22" s="160"/>
      <c r="G22" s="160"/>
      <c r="H22" s="160"/>
      <c r="I22" s="160"/>
      <c r="J22" s="160"/>
      <c r="K22" s="160"/>
      <c r="L22" s="160"/>
      <c r="M22" s="160"/>
      <c r="N22" s="160"/>
      <c r="O22" s="160"/>
      <c r="P22" s="160"/>
      <c r="Q22" s="160"/>
      <c r="R22" s="160"/>
      <c r="S22" s="160"/>
      <c r="T22" s="160"/>
      <c r="U22" s="160"/>
      <c r="V22" s="164"/>
      <c r="W22" s="1"/>
    </row>
    <row r="23" spans="2:23" s="2" customFormat="1" ht="62.25" customHeight="1" thickBot="1" x14ac:dyDescent="0.35">
      <c r="B23" s="49" t="s">
        <v>330</v>
      </c>
      <c r="C23" s="79" t="s">
        <v>331</v>
      </c>
      <c r="D23" s="82" t="s">
        <v>94</v>
      </c>
      <c r="E23" s="82" t="s">
        <v>312</v>
      </c>
      <c r="F23" s="159" t="s">
        <v>97</v>
      </c>
      <c r="G23" s="80" t="s">
        <v>98</v>
      </c>
      <c r="H23" s="80" t="s">
        <v>99</v>
      </c>
      <c r="I23" s="80" t="s">
        <v>100</v>
      </c>
      <c r="J23" s="88" t="s">
        <v>101</v>
      </c>
      <c r="K23" s="82" t="s">
        <v>102</v>
      </c>
      <c r="L23" s="159" t="s">
        <v>103</v>
      </c>
      <c r="M23" s="80" t="s">
        <v>104</v>
      </c>
      <c r="N23" s="80" t="s">
        <v>105</v>
      </c>
      <c r="O23" s="80" t="s">
        <v>106</v>
      </c>
      <c r="P23" s="88" t="s">
        <v>107</v>
      </c>
      <c r="Q23" s="82" t="s">
        <v>313</v>
      </c>
      <c r="R23" s="82" t="s">
        <v>314</v>
      </c>
      <c r="S23" s="82" t="s">
        <v>315</v>
      </c>
      <c r="T23" s="82" t="s">
        <v>316</v>
      </c>
      <c r="U23" s="82" t="s">
        <v>112</v>
      </c>
      <c r="V23" s="223" t="s">
        <v>317</v>
      </c>
    </row>
    <row r="24" spans="2:23" ht="29.25" customHeight="1" x14ac:dyDescent="0.3">
      <c r="B24" s="405"/>
      <c r="C24" s="405" t="s">
        <v>332</v>
      </c>
      <c r="D24" s="83" t="s">
        <v>333</v>
      </c>
      <c r="E24" s="85" t="s">
        <v>334</v>
      </c>
      <c r="F24" s="327">
        <v>6.5544220323466584</v>
      </c>
      <c r="G24" s="328">
        <v>9.5543892279523952</v>
      </c>
      <c r="H24" s="328">
        <v>15.434528837351234</v>
      </c>
      <c r="I24" s="328">
        <v>9.9239688739700931</v>
      </c>
      <c r="J24" s="329">
        <v>8.7597410283796151</v>
      </c>
      <c r="K24" s="330">
        <f t="shared" ref="K24:K27" si="3">SUM(F24:J24)</f>
        <v>50.227049999999998</v>
      </c>
      <c r="L24" s="327">
        <v>9.7185658999999998</v>
      </c>
      <c r="M24" s="328">
        <v>9.7185658999999998</v>
      </c>
      <c r="N24" s="328">
        <v>9.7185658999999998</v>
      </c>
      <c r="O24" s="328">
        <v>9.7185658999999998</v>
      </c>
      <c r="P24" s="329">
        <v>9.7185658999999998</v>
      </c>
      <c r="Q24" s="330">
        <f t="shared" ref="Q24:Q27" si="4">SUM(L24:P24)</f>
        <v>48.592829500000001</v>
      </c>
      <c r="R24" s="332">
        <v>52.496284500000002</v>
      </c>
      <c r="S24" s="332">
        <v>50.973625999999996</v>
      </c>
      <c r="T24" s="332">
        <v>41.1683825</v>
      </c>
      <c r="U24" s="326">
        <f>K24+Q24+R24+S24+T24</f>
        <v>243.45817250000002</v>
      </c>
      <c r="V24" s="123" t="s">
        <v>335</v>
      </c>
      <c r="W24" s="1"/>
    </row>
    <row r="25" spans="2:23" ht="60.8" customHeight="1" x14ac:dyDescent="0.3">
      <c r="B25" s="406"/>
      <c r="C25" s="406"/>
      <c r="D25" s="84" t="s">
        <v>322</v>
      </c>
      <c r="E25" s="169" t="s">
        <v>117</v>
      </c>
      <c r="F25" s="357" t="s">
        <v>122</v>
      </c>
      <c r="G25" s="358" t="s">
        <v>122</v>
      </c>
      <c r="H25" s="358" t="s">
        <v>122</v>
      </c>
      <c r="I25" s="358" t="s">
        <v>122</v>
      </c>
      <c r="J25" s="359" t="s">
        <v>122</v>
      </c>
      <c r="K25" s="331" t="s">
        <v>122</v>
      </c>
      <c r="L25" s="337" t="s">
        <v>122</v>
      </c>
      <c r="M25" s="338" t="s">
        <v>122</v>
      </c>
      <c r="N25" s="338" t="s">
        <v>122</v>
      </c>
      <c r="O25" s="338" t="s">
        <v>122</v>
      </c>
      <c r="P25" s="360" t="s">
        <v>122</v>
      </c>
      <c r="Q25" s="331" t="s">
        <v>122</v>
      </c>
      <c r="R25" s="361" t="s">
        <v>122</v>
      </c>
      <c r="S25" s="361" t="s">
        <v>122</v>
      </c>
      <c r="T25" s="361" t="s">
        <v>122</v>
      </c>
      <c r="U25" s="93" t="e">
        <f>K25+Q25+R25+S25+T25</f>
        <v>#VALUE!</v>
      </c>
      <c r="V25" s="123" t="s">
        <v>323</v>
      </c>
      <c r="W25" s="1"/>
    </row>
    <row r="26" spans="2:23" x14ac:dyDescent="0.3">
      <c r="B26" s="406"/>
      <c r="C26" s="406"/>
      <c r="D26" s="84" t="s">
        <v>336</v>
      </c>
      <c r="E26" s="86" t="s">
        <v>131</v>
      </c>
      <c r="F26" s="316">
        <v>26.687881305309737</v>
      </c>
      <c r="G26" s="317">
        <v>33.057417311946907</v>
      </c>
      <c r="H26" s="317">
        <v>45.542140818584073</v>
      </c>
      <c r="I26" s="317">
        <v>33.842109513274337</v>
      </c>
      <c r="J26" s="318">
        <v>31.348626050884956</v>
      </c>
      <c r="K26" s="331">
        <f t="shared" si="3"/>
        <v>170.47817500000002</v>
      </c>
      <c r="L26" s="319">
        <v>43.985364000000004</v>
      </c>
      <c r="M26" s="320">
        <v>33.985364000000004</v>
      </c>
      <c r="N26" s="320">
        <v>33.985364000000004</v>
      </c>
      <c r="O26" s="320">
        <v>33.985364000000004</v>
      </c>
      <c r="P26" s="318">
        <v>33.985364000000004</v>
      </c>
      <c r="Q26" s="331">
        <f t="shared" si="4"/>
        <v>179.92682000000002</v>
      </c>
      <c r="R26" s="324">
        <v>165.88</v>
      </c>
      <c r="S26" s="324">
        <v>218.65</v>
      </c>
      <c r="T26" s="324">
        <v>165.77</v>
      </c>
      <c r="U26" s="326">
        <f>K26+Q26+R26+S26+T26</f>
        <v>900.70499499999994</v>
      </c>
      <c r="V26" s="124" t="s">
        <v>337</v>
      </c>
      <c r="W26" s="1"/>
    </row>
    <row r="27" spans="2:23" x14ac:dyDescent="0.3">
      <c r="B27" s="406"/>
      <c r="C27" s="406"/>
      <c r="D27" s="84" t="s">
        <v>338</v>
      </c>
      <c r="E27" s="86" t="s">
        <v>131</v>
      </c>
      <c r="F27" s="204">
        <v>0</v>
      </c>
      <c r="G27" s="205">
        <v>0</v>
      </c>
      <c r="H27" s="205">
        <v>0</v>
      </c>
      <c r="I27" s="205">
        <v>0</v>
      </c>
      <c r="J27" s="206">
        <v>0</v>
      </c>
      <c r="K27" s="91">
        <f t="shared" si="3"/>
        <v>0</v>
      </c>
      <c r="L27" s="319">
        <v>0.1</v>
      </c>
      <c r="M27" s="320">
        <v>0.2</v>
      </c>
      <c r="N27" s="320">
        <v>0.35</v>
      </c>
      <c r="O27" s="320">
        <v>0.45</v>
      </c>
      <c r="P27" s="318">
        <v>0.55000000000000004</v>
      </c>
      <c r="Q27" s="331">
        <f t="shared" si="4"/>
        <v>1.6500000000000001</v>
      </c>
      <c r="R27" s="324">
        <v>2.79</v>
      </c>
      <c r="S27" s="324">
        <v>4.66</v>
      </c>
      <c r="T27" s="324">
        <v>5.7</v>
      </c>
      <c r="U27" s="326">
        <f>K27+Q27+R27+S27+T27</f>
        <v>14.8</v>
      </c>
      <c r="V27" s="124" t="s">
        <v>339</v>
      </c>
      <c r="W27" s="1"/>
    </row>
    <row r="28" spans="2:23" ht="21.05" customHeight="1" thickBot="1" x14ac:dyDescent="0.35">
      <c r="B28" s="407"/>
      <c r="C28" s="407"/>
      <c r="D28" s="27" t="s">
        <v>340</v>
      </c>
      <c r="E28" s="87" t="s">
        <v>131</v>
      </c>
      <c r="F28" s="321">
        <f>SUM(F26:F27)</f>
        <v>26.687881305309737</v>
      </c>
      <c r="G28" s="322">
        <f>SUM(G26:G27)</f>
        <v>33.057417311946907</v>
      </c>
      <c r="H28" s="322">
        <f t="shared" ref="H28:J28" si="5">SUM(H26:H27)</f>
        <v>45.542140818584073</v>
      </c>
      <c r="I28" s="322">
        <f t="shared" si="5"/>
        <v>33.842109513274337</v>
      </c>
      <c r="J28" s="322">
        <f t="shared" si="5"/>
        <v>31.348626050884956</v>
      </c>
      <c r="K28" s="323">
        <f>SUM(K26:K27)</f>
        <v>170.47817500000002</v>
      </c>
      <c r="L28" s="321">
        <f>SUM(L26:L27)</f>
        <v>44.085364000000006</v>
      </c>
      <c r="M28" s="322">
        <f>SUM(M26:M27)</f>
        <v>34.185364000000007</v>
      </c>
      <c r="N28" s="322">
        <f t="shared" ref="N28:U28" si="6">SUM(N26:N27)</f>
        <v>34.335364000000006</v>
      </c>
      <c r="O28" s="322">
        <f t="shared" si="6"/>
        <v>34.435364000000007</v>
      </c>
      <c r="P28" s="313">
        <f t="shared" si="6"/>
        <v>34.535364000000001</v>
      </c>
      <c r="Q28" s="323">
        <f t="shared" si="6"/>
        <v>181.57682000000003</v>
      </c>
      <c r="R28" s="323">
        <f t="shared" si="6"/>
        <v>168.67</v>
      </c>
      <c r="S28" s="323">
        <f t="shared" si="6"/>
        <v>223.31</v>
      </c>
      <c r="T28" s="323">
        <f t="shared" si="6"/>
        <v>171.47</v>
      </c>
      <c r="U28" s="325">
        <f t="shared" si="6"/>
        <v>915.50499499999989</v>
      </c>
      <c r="V28" s="125" t="s">
        <v>341</v>
      </c>
      <c r="W28" s="1"/>
    </row>
    <row r="29" spans="2:23" ht="15" customHeight="1" thickBot="1" x14ac:dyDescent="0.35">
      <c r="B29" s="46"/>
      <c r="C29" s="46"/>
      <c r="D29" s="3"/>
      <c r="E29" s="163"/>
      <c r="F29" s="3"/>
      <c r="G29" s="3"/>
      <c r="H29" s="3"/>
      <c r="I29" s="3"/>
      <c r="J29" s="3"/>
      <c r="K29" s="3"/>
      <c r="L29" s="3"/>
      <c r="M29" s="3"/>
      <c r="N29" s="3"/>
      <c r="O29" s="3"/>
      <c r="P29" s="3"/>
      <c r="Q29" s="3"/>
      <c r="R29" s="3"/>
      <c r="S29" s="3"/>
      <c r="T29" s="3"/>
      <c r="U29" s="3"/>
      <c r="V29" s="3"/>
      <c r="W29" s="1"/>
    </row>
    <row r="30" spans="2:23" ht="15" customHeight="1" x14ac:dyDescent="0.3">
      <c r="B30" s="421" t="s">
        <v>342</v>
      </c>
      <c r="C30" s="425"/>
      <c r="D30" s="230" t="s">
        <v>343</v>
      </c>
      <c r="E30" s="231" t="s">
        <v>117</v>
      </c>
      <c r="F30" s="226">
        <v>3</v>
      </c>
      <c r="G30" s="222">
        <v>5</v>
      </c>
      <c r="H30" s="222">
        <v>12</v>
      </c>
      <c r="I30" s="222">
        <v>5</v>
      </c>
      <c r="J30" s="224">
        <v>4</v>
      </c>
      <c r="K30" s="90">
        <f t="shared" ref="K30:K38" si="7">SUM(F30:J30)</f>
        <v>29</v>
      </c>
      <c r="L30" s="226">
        <v>3</v>
      </c>
      <c r="M30" s="222">
        <v>5</v>
      </c>
      <c r="N30" s="222">
        <v>8</v>
      </c>
      <c r="O30" s="222">
        <v>2</v>
      </c>
      <c r="P30" s="224">
        <v>1</v>
      </c>
      <c r="Q30" s="90">
        <f t="shared" ref="Q30:Q38" si="8">SUM(L30:P30)</f>
        <v>19</v>
      </c>
      <c r="R30" s="226">
        <v>17</v>
      </c>
      <c r="S30" s="222">
        <v>26</v>
      </c>
      <c r="T30" s="224">
        <v>24</v>
      </c>
      <c r="U30" s="90">
        <f>K30+Q30+R30+S30+T30</f>
        <v>115</v>
      </c>
      <c r="V30" s="298" t="s">
        <v>344</v>
      </c>
      <c r="W30" s="1"/>
    </row>
    <row r="31" spans="2:23" x14ac:dyDescent="0.3">
      <c r="B31" s="423"/>
      <c r="C31" s="426"/>
      <c r="D31" s="26" t="s">
        <v>345</v>
      </c>
      <c r="E31" s="30" t="s">
        <v>142</v>
      </c>
      <c r="F31" s="215">
        <v>0</v>
      </c>
      <c r="G31" s="208">
        <v>0</v>
      </c>
      <c r="H31" s="208">
        <v>0</v>
      </c>
      <c r="I31" s="208">
        <v>0</v>
      </c>
      <c r="J31" s="225">
        <v>0</v>
      </c>
      <c r="K31" s="91">
        <f t="shared" si="7"/>
        <v>0</v>
      </c>
      <c r="L31" s="215">
        <v>0</v>
      </c>
      <c r="M31" s="208">
        <v>0</v>
      </c>
      <c r="N31" s="208">
        <v>0</v>
      </c>
      <c r="O31" s="208">
        <v>0</v>
      </c>
      <c r="P31" s="225">
        <v>0</v>
      </c>
      <c r="Q31" s="91">
        <f t="shared" si="8"/>
        <v>0</v>
      </c>
      <c r="R31" s="215">
        <v>0</v>
      </c>
      <c r="S31" s="208">
        <v>0</v>
      </c>
      <c r="T31" s="225">
        <v>0</v>
      </c>
      <c r="U31" s="91">
        <f t="shared" ref="U31:U38" si="9">K31+Q31+R31+S31+T31</f>
        <v>0</v>
      </c>
      <c r="V31" s="124" t="s">
        <v>346</v>
      </c>
      <c r="W31" s="1"/>
    </row>
    <row r="32" spans="2:23" x14ac:dyDescent="0.3">
      <c r="B32" s="423"/>
      <c r="C32" s="426"/>
      <c r="D32" s="26" t="s">
        <v>161</v>
      </c>
      <c r="E32" s="30" t="s">
        <v>142</v>
      </c>
      <c r="F32" s="215">
        <v>0</v>
      </c>
      <c r="G32" s="208">
        <v>0</v>
      </c>
      <c r="H32" s="208">
        <v>0</v>
      </c>
      <c r="I32" s="208">
        <v>0</v>
      </c>
      <c r="J32" s="225">
        <v>0</v>
      </c>
      <c r="K32" s="91">
        <f t="shared" si="7"/>
        <v>0</v>
      </c>
      <c r="L32" s="215">
        <v>0</v>
      </c>
      <c r="M32" s="208">
        <v>0</v>
      </c>
      <c r="N32" s="208">
        <v>0</v>
      </c>
      <c r="O32" s="208">
        <v>0</v>
      </c>
      <c r="P32" s="225">
        <v>0</v>
      </c>
      <c r="Q32" s="91">
        <f t="shared" si="8"/>
        <v>0</v>
      </c>
      <c r="R32" s="215">
        <v>0</v>
      </c>
      <c r="S32" s="208">
        <v>0</v>
      </c>
      <c r="T32" s="225">
        <v>0</v>
      </c>
      <c r="U32" s="91">
        <f t="shared" si="9"/>
        <v>0</v>
      </c>
      <c r="V32" s="124" t="s">
        <v>347</v>
      </c>
      <c r="W32" s="1"/>
    </row>
    <row r="33" spans="2:23" x14ac:dyDescent="0.3">
      <c r="B33" s="423"/>
      <c r="C33" s="426"/>
      <c r="D33" s="276" t="s">
        <v>348</v>
      </c>
      <c r="E33" s="30" t="s">
        <v>117</v>
      </c>
      <c r="F33" s="215" t="s">
        <v>122</v>
      </c>
      <c r="G33" s="208" t="s">
        <v>122</v>
      </c>
      <c r="H33" s="208" t="s">
        <v>122</v>
      </c>
      <c r="I33" s="208" t="s">
        <v>122</v>
      </c>
      <c r="J33" s="225" t="s">
        <v>122</v>
      </c>
      <c r="K33" s="91" t="s">
        <v>122</v>
      </c>
      <c r="L33" s="215" t="s">
        <v>122</v>
      </c>
      <c r="M33" s="208" t="s">
        <v>122</v>
      </c>
      <c r="N33" s="208" t="s">
        <v>122</v>
      </c>
      <c r="O33" s="208" t="s">
        <v>122</v>
      </c>
      <c r="P33" s="225" t="s">
        <v>122</v>
      </c>
      <c r="Q33" s="91" t="s">
        <v>122</v>
      </c>
      <c r="R33" s="215" t="s">
        <v>122</v>
      </c>
      <c r="S33" s="208" t="s">
        <v>122</v>
      </c>
      <c r="T33" s="225" t="s">
        <v>122</v>
      </c>
      <c r="U33" s="91" t="s">
        <v>122</v>
      </c>
      <c r="V33" s="124" t="s">
        <v>349</v>
      </c>
      <c r="W33" s="1"/>
    </row>
    <row r="34" spans="2:23" x14ac:dyDescent="0.3">
      <c r="B34" s="423"/>
      <c r="C34" s="426"/>
      <c r="D34" s="276" t="s">
        <v>350</v>
      </c>
      <c r="E34" s="30" t="s">
        <v>117</v>
      </c>
      <c r="F34" s="215">
        <v>3</v>
      </c>
      <c r="G34" s="208">
        <v>23</v>
      </c>
      <c r="H34" s="208">
        <v>51</v>
      </c>
      <c r="I34" s="208">
        <v>51</v>
      </c>
      <c r="J34" s="225">
        <v>24</v>
      </c>
      <c r="K34" s="91">
        <f t="shared" si="7"/>
        <v>152</v>
      </c>
      <c r="L34" s="215">
        <v>5</v>
      </c>
      <c r="M34" s="208">
        <v>8</v>
      </c>
      <c r="N34" s="208">
        <v>15</v>
      </c>
      <c r="O34" s="208">
        <v>12</v>
      </c>
      <c r="P34" s="225">
        <v>8</v>
      </c>
      <c r="Q34" s="91">
        <f t="shared" si="8"/>
        <v>48</v>
      </c>
      <c r="R34" s="215">
        <v>49</v>
      </c>
      <c r="S34" s="208">
        <v>66</v>
      </c>
      <c r="T34" s="225">
        <v>46</v>
      </c>
      <c r="U34" s="91">
        <f t="shared" si="9"/>
        <v>361</v>
      </c>
      <c r="V34" s="124" t="s">
        <v>351</v>
      </c>
      <c r="W34" s="1"/>
    </row>
    <row r="35" spans="2:23" x14ac:dyDescent="0.3">
      <c r="B35" s="423"/>
      <c r="C35" s="426"/>
      <c r="D35" s="276" t="s">
        <v>352</v>
      </c>
      <c r="E35" s="30" t="s">
        <v>117</v>
      </c>
      <c r="F35" s="215" t="s">
        <v>122</v>
      </c>
      <c r="G35" s="208" t="s">
        <v>122</v>
      </c>
      <c r="H35" s="208" t="s">
        <v>122</v>
      </c>
      <c r="I35" s="208" t="s">
        <v>122</v>
      </c>
      <c r="J35" s="225" t="s">
        <v>122</v>
      </c>
      <c r="K35" s="91" t="s">
        <v>122</v>
      </c>
      <c r="L35" s="215" t="s">
        <v>122</v>
      </c>
      <c r="M35" s="208" t="s">
        <v>122</v>
      </c>
      <c r="N35" s="208" t="s">
        <v>122</v>
      </c>
      <c r="O35" s="208" t="s">
        <v>122</v>
      </c>
      <c r="P35" s="225" t="s">
        <v>122</v>
      </c>
      <c r="Q35" s="91" t="s">
        <v>122</v>
      </c>
      <c r="R35" s="215" t="s">
        <v>122</v>
      </c>
      <c r="S35" s="208" t="s">
        <v>122</v>
      </c>
      <c r="T35" s="225" t="s">
        <v>122</v>
      </c>
      <c r="U35" s="91" t="s">
        <v>122</v>
      </c>
      <c r="V35" s="124" t="s">
        <v>353</v>
      </c>
      <c r="W35" s="1"/>
    </row>
    <row r="36" spans="2:23" x14ac:dyDescent="0.3">
      <c r="B36" s="423"/>
      <c r="C36" s="426"/>
      <c r="D36" s="276" t="s">
        <v>354</v>
      </c>
      <c r="E36" s="30" t="s">
        <v>117</v>
      </c>
      <c r="F36" s="215" t="s">
        <v>122</v>
      </c>
      <c r="G36" s="208" t="s">
        <v>122</v>
      </c>
      <c r="H36" s="208" t="s">
        <v>122</v>
      </c>
      <c r="I36" s="208" t="s">
        <v>122</v>
      </c>
      <c r="J36" s="225" t="s">
        <v>122</v>
      </c>
      <c r="K36" s="91" t="s">
        <v>122</v>
      </c>
      <c r="L36" s="215" t="s">
        <v>122</v>
      </c>
      <c r="M36" s="208" t="s">
        <v>122</v>
      </c>
      <c r="N36" s="208" t="s">
        <v>122</v>
      </c>
      <c r="O36" s="208" t="s">
        <v>122</v>
      </c>
      <c r="P36" s="225" t="s">
        <v>122</v>
      </c>
      <c r="Q36" s="91" t="s">
        <v>122</v>
      </c>
      <c r="R36" s="215" t="s">
        <v>122</v>
      </c>
      <c r="S36" s="208" t="s">
        <v>122</v>
      </c>
      <c r="T36" s="225" t="s">
        <v>122</v>
      </c>
      <c r="U36" s="91" t="s">
        <v>122</v>
      </c>
      <c r="V36" s="124" t="s">
        <v>355</v>
      </c>
      <c r="W36" s="1"/>
    </row>
    <row r="37" spans="2:23" x14ac:dyDescent="0.3">
      <c r="B37" s="423"/>
      <c r="C37" s="426"/>
      <c r="D37" s="276" t="s">
        <v>356</v>
      </c>
      <c r="E37" s="30" t="s">
        <v>117</v>
      </c>
      <c r="F37" s="215">
        <v>0</v>
      </c>
      <c r="G37" s="208">
        <v>0</v>
      </c>
      <c r="H37" s="208">
        <v>0</v>
      </c>
      <c r="I37" s="208">
        <v>0</v>
      </c>
      <c r="J37" s="225">
        <v>0</v>
      </c>
      <c r="K37" s="91">
        <f>SUM(F37:J37)</f>
        <v>0</v>
      </c>
      <c r="L37" s="215">
        <v>0</v>
      </c>
      <c r="M37" s="208">
        <v>0</v>
      </c>
      <c r="N37" s="208">
        <v>0</v>
      </c>
      <c r="O37" s="208">
        <v>0</v>
      </c>
      <c r="P37" s="225">
        <v>0</v>
      </c>
      <c r="Q37" s="91">
        <f>SUM(L37:P37)</f>
        <v>0</v>
      </c>
      <c r="R37" s="215">
        <v>0</v>
      </c>
      <c r="S37" s="208">
        <v>0</v>
      </c>
      <c r="T37" s="225">
        <v>0</v>
      </c>
      <c r="U37" s="91">
        <v>0</v>
      </c>
      <c r="V37" s="124" t="s">
        <v>357</v>
      </c>
      <c r="W37" s="1"/>
    </row>
    <row r="38" spans="2:23" x14ac:dyDescent="0.3">
      <c r="B38" s="423"/>
      <c r="C38" s="426"/>
      <c r="D38" s="276" t="s">
        <v>358</v>
      </c>
      <c r="E38" s="30" t="s">
        <v>117</v>
      </c>
      <c r="F38" s="364">
        <v>0.05</v>
      </c>
      <c r="G38" s="354">
        <v>0.15</v>
      </c>
      <c r="H38" s="354">
        <v>0.35</v>
      </c>
      <c r="I38" s="354">
        <v>0.4</v>
      </c>
      <c r="J38" s="354">
        <v>0.06</v>
      </c>
      <c r="K38" s="91">
        <f t="shared" si="7"/>
        <v>1.01</v>
      </c>
      <c r="L38" s="354">
        <v>0.05</v>
      </c>
      <c r="M38" s="354">
        <v>0.25</v>
      </c>
      <c r="N38" s="354">
        <v>0.6</v>
      </c>
      <c r="O38" s="354">
        <v>0.4</v>
      </c>
      <c r="P38" s="354">
        <v>0.1</v>
      </c>
      <c r="Q38" s="91">
        <f t="shared" si="8"/>
        <v>1.4</v>
      </c>
      <c r="R38" s="365">
        <v>0.81</v>
      </c>
      <c r="S38" s="366">
        <v>1.49</v>
      </c>
      <c r="T38" s="367">
        <v>2.2599999999999998</v>
      </c>
      <c r="U38" s="91">
        <f t="shared" si="9"/>
        <v>6.97</v>
      </c>
      <c r="V38" s="124" t="s">
        <v>359</v>
      </c>
      <c r="W38" s="1"/>
    </row>
    <row r="39" spans="2:23" x14ac:dyDescent="0.3">
      <c r="B39" s="5"/>
      <c r="C39" s="6"/>
      <c r="D39" s="6"/>
      <c r="E39" s="15"/>
      <c r="G39" s="166"/>
      <c r="H39" s="166"/>
      <c r="I39" s="166"/>
      <c r="J39" s="166"/>
      <c r="K39" s="166"/>
      <c r="L39" s="166"/>
      <c r="M39" s="166"/>
      <c r="N39" s="166"/>
      <c r="O39" s="166"/>
      <c r="P39" s="166"/>
      <c r="Q39" s="166"/>
      <c r="R39" s="166"/>
      <c r="S39" s="166"/>
      <c r="T39" s="166"/>
      <c r="U39" s="166"/>
      <c r="V39" s="126"/>
      <c r="W39" s="1"/>
    </row>
    <row r="40" spans="2:23" ht="15" thickBot="1" x14ac:dyDescent="0.35">
      <c r="B40" s="5"/>
      <c r="C40" s="6"/>
      <c r="D40" s="6"/>
      <c r="E40" s="15"/>
      <c r="G40" s="166"/>
      <c r="H40" s="166"/>
      <c r="I40" s="166"/>
      <c r="J40" s="166"/>
      <c r="K40" s="166"/>
      <c r="L40" s="166"/>
      <c r="M40" s="166"/>
      <c r="N40" s="166"/>
      <c r="O40" s="166"/>
      <c r="P40" s="166"/>
      <c r="Q40" s="166"/>
      <c r="R40" s="166"/>
      <c r="S40" s="166"/>
      <c r="T40" s="166"/>
      <c r="U40" s="166"/>
      <c r="V40" s="126"/>
      <c r="W40" s="1"/>
    </row>
    <row r="41" spans="2:23" customFormat="1" ht="15" customHeight="1" x14ac:dyDescent="0.35">
      <c r="B41" s="105"/>
      <c r="C41" s="414" t="s">
        <v>360</v>
      </c>
      <c r="D41" s="414"/>
      <c r="E41" s="108"/>
      <c r="F41" s="108"/>
      <c r="G41" s="108"/>
      <c r="H41" s="108"/>
      <c r="I41" s="108"/>
      <c r="J41" s="108"/>
      <c r="K41" s="108"/>
      <c r="L41" s="108"/>
      <c r="M41" s="108"/>
      <c r="N41" s="108"/>
      <c r="O41" s="108"/>
      <c r="P41" s="108"/>
      <c r="Q41" s="118"/>
      <c r="R41" s="108"/>
      <c r="S41" s="108"/>
      <c r="T41" s="108"/>
      <c r="U41" s="108"/>
      <c r="V41" s="122"/>
    </row>
    <row r="42" spans="2:23" customFormat="1" ht="15" customHeight="1" thickBot="1" x14ac:dyDescent="0.4">
      <c r="B42" s="111"/>
      <c r="C42" s="415"/>
      <c r="D42" s="415"/>
      <c r="E42" s="161"/>
      <c r="F42" s="112"/>
      <c r="G42" s="112"/>
      <c r="H42" s="112"/>
      <c r="I42" s="112"/>
      <c r="J42" s="112"/>
      <c r="K42" s="112"/>
      <c r="L42" s="112"/>
      <c r="M42" s="112"/>
      <c r="N42" s="112"/>
      <c r="O42" s="112"/>
      <c r="P42" s="112"/>
      <c r="Q42" s="120"/>
      <c r="R42" s="112"/>
      <c r="S42" s="112"/>
      <c r="T42" s="112"/>
      <c r="U42" s="112"/>
      <c r="V42" s="128"/>
    </row>
    <row r="43" spans="2:23" x14ac:dyDescent="0.3">
      <c r="B43" s="5"/>
      <c r="C43" s="119"/>
      <c r="D43" s="119"/>
      <c r="E43" s="119"/>
      <c r="F43" s="119"/>
      <c r="G43" s="119"/>
      <c r="H43" s="119"/>
      <c r="I43" s="119"/>
      <c r="J43" s="119"/>
      <c r="K43" s="119"/>
      <c r="L43" s="119"/>
      <c r="M43" s="119"/>
      <c r="N43" s="119"/>
      <c r="O43" s="119"/>
      <c r="P43" s="119"/>
      <c r="Q43" s="119"/>
      <c r="R43" s="119"/>
      <c r="S43" s="119"/>
      <c r="T43" s="119"/>
      <c r="U43" s="119"/>
      <c r="V43" s="129"/>
      <c r="W43" s="1"/>
    </row>
    <row r="44" spans="2:23" ht="3.75" customHeight="1" thickBot="1" x14ac:dyDescent="0.35">
      <c r="B44" s="5"/>
      <c r="C44" s="6"/>
      <c r="D44" s="6"/>
      <c r="E44" s="15"/>
      <c r="F44" s="166"/>
      <c r="G44" s="166"/>
      <c r="H44" s="166"/>
      <c r="I44" s="166"/>
      <c r="J44" s="166"/>
      <c r="K44" s="166"/>
      <c r="L44" s="166"/>
      <c r="M44" s="166"/>
      <c r="N44" s="166"/>
      <c r="O44" s="166"/>
      <c r="P44" s="166"/>
      <c r="Q44" s="166"/>
      <c r="R44" s="166"/>
      <c r="S44" s="166"/>
      <c r="T44" s="166"/>
      <c r="U44" s="166"/>
      <c r="V44" s="127"/>
      <c r="W44" s="1"/>
    </row>
    <row r="45" spans="2:23" s="2" customFormat="1" ht="54.75" customHeight="1" thickBot="1" x14ac:dyDescent="0.35">
      <c r="B45" s="73" t="s">
        <v>361</v>
      </c>
      <c r="C45" s="96" t="s">
        <v>362</v>
      </c>
      <c r="D45" s="82" t="s">
        <v>94</v>
      </c>
      <c r="E45" s="82" t="s">
        <v>312</v>
      </c>
      <c r="F45" s="159" t="s">
        <v>97</v>
      </c>
      <c r="G45" s="80" t="s">
        <v>98</v>
      </c>
      <c r="H45" s="80" t="s">
        <v>99</v>
      </c>
      <c r="I45" s="80" t="s">
        <v>100</v>
      </c>
      <c r="J45" s="88" t="s">
        <v>101</v>
      </c>
      <c r="K45" s="82" t="s">
        <v>102</v>
      </c>
      <c r="L45" s="159" t="s">
        <v>103</v>
      </c>
      <c r="M45" s="80" t="s">
        <v>104</v>
      </c>
      <c r="N45" s="80" t="s">
        <v>105</v>
      </c>
      <c r="O45" s="80" t="s">
        <v>106</v>
      </c>
      <c r="P45" s="88" t="s">
        <v>107</v>
      </c>
      <c r="Q45" s="82" t="s">
        <v>313</v>
      </c>
      <c r="R45" s="82" t="s">
        <v>314</v>
      </c>
      <c r="S45" s="82" t="s">
        <v>315</v>
      </c>
      <c r="T45" s="82" t="s">
        <v>316</v>
      </c>
      <c r="U45" s="82" t="s">
        <v>112</v>
      </c>
      <c r="V45" s="223" t="s">
        <v>317</v>
      </c>
    </row>
    <row r="46" spans="2:23" x14ac:dyDescent="0.3">
      <c r="B46" s="405"/>
      <c r="C46" s="405" t="s">
        <v>363</v>
      </c>
      <c r="D46" s="83" t="s">
        <v>364</v>
      </c>
      <c r="E46" s="85" t="s">
        <v>320</v>
      </c>
      <c r="F46" s="327">
        <v>65.307879999999997</v>
      </c>
      <c r="G46" s="328">
        <v>65.307879999999997</v>
      </c>
      <c r="H46" s="328">
        <v>44.286379999999994</v>
      </c>
      <c r="I46" s="328">
        <v>44.286379999999994</v>
      </c>
      <c r="J46" s="329">
        <v>49.272379999999991</v>
      </c>
      <c r="K46" s="330">
        <f t="shared" ref="K46:K49" si="10">SUM(F46:J46)</f>
        <v>268.46089999999998</v>
      </c>
      <c r="L46" s="327">
        <v>0.1138</v>
      </c>
      <c r="M46" s="328">
        <v>0.1138</v>
      </c>
      <c r="N46" s="328">
        <v>0.1138</v>
      </c>
      <c r="O46" s="328">
        <v>0.1138</v>
      </c>
      <c r="P46" s="329">
        <v>0.1138</v>
      </c>
      <c r="Q46" s="330">
        <f t="shared" ref="Q46:Q49" si="11">SUM(L46:P46)</f>
        <v>0.56899999999999995</v>
      </c>
      <c r="R46" s="209">
        <v>0.73</v>
      </c>
      <c r="S46" s="209">
        <v>0.73</v>
      </c>
      <c r="T46" s="209">
        <v>0.87</v>
      </c>
      <c r="U46" s="326">
        <f>K46+Q46+R46+S46+T46</f>
        <v>271.35990000000004</v>
      </c>
      <c r="V46" s="123" t="s">
        <v>365</v>
      </c>
      <c r="W46" s="1"/>
    </row>
    <row r="47" spans="2:23" ht="61.05" customHeight="1" x14ac:dyDescent="0.3">
      <c r="B47" s="406"/>
      <c r="C47" s="406"/>
      <c r="D47" s="84" t="s">
        <v>322</v>
      </c>
      <c r="E47" s="169" t="s">
        <v>117</v>
      </c>
      <c r="F47" s="333">
        <v>22</v>
      </c>
      <c r="G47" s="334">
        <v>21</v>
      </c>
      <c r="H47" s="334">
        <v>11</v>
      </c>
      <c r="I47" s="334">
        <v>8</v>
      </c>
      <c r="J47" s="335">
        <v>9</v>
      </c>
      <c r="K47" s="91">
        <f t="shared" si="10"/>
        <v>71</v>
      </c>
      <c r="L47" s="337" t="s">
        <v>122</v>
      </c>
      <c r="M47" s="338" t="s">
        <v>122</v>
      </c>
      <c r="N47" s="338" t="s">
        <v>122</v>
      </c>
      <c r="O47" s="338" t="s">
        <v>122</v>
      </c>
      <c r="P47" s="339" t="s">
        <v>122</v>
      </c>
      <c r="Q47" s="331" t="s">
        <v>122</v>
      </c>
      <c r="R47" s="193" t="s">
        <v>122</v>
      </c>
      <c r="S47" s="193" t="s">
        <v>122</v>
      </c>
      <c r="T47" s="193" t="s">
        <v>122</v>
      </c>
      <c r="U47" s="326" t="e">
        <f>K47+Q47+R47+S47+T47</f>
        <v>#VALUE!</v>
      </c>
      <c r="V47" s="123" t="s">
        <v>323</v>
      </c>
      <c r="W47" s="1"/>
    </row>
    <row r="48" spans="2:23" x14ac:dyDescent="0.3">
      <c r="B48" s="406"/>
      <c r="C48" s="406"/>
      <c r="D48" s="84" t="s">
        <v>366</v>
      </c>
      <c r="E48" s="86" t="s">
        <v>131</v>
      </c>
      <c r="F48" s="316">
        <v>51.070799999999998</v>
      </c>
      <c r="G48" s="317">
        <v>45.793800000000005</v>
      </c>
      <c r="H48" s="317">
        <v>29.945799999999998</v>
      </c>
      <c r="I48" s="317">
        <v>29.945799999999998</v>
      </c>
      <c r="J48" s="318">
        <v>29.945799999999998</v>
      </c>
      <c r="K48" s="331">
        <f t="shared" si="10"/>
        <v>186.70199999999997</v>
      </c>
      <c r="L48" s="319">
        <v>9.1295879999999996E-2</v>
      </c>
      <c r="M48" s="320">
        <v>9.1295879999999996E-2</v>
      </c>
      <c r="N48" s="320">
        <v>9.1295879999999996E-2</v>
      </c>
      <c r="O48" s="320">
        <v>9.1295879999999996E-2</v>
      </c>
      <c r="P48" s="318">
        <v>9.1295879999999996E-2</v>
      </c>
      <c r="Q48" s="331">
        <f t="shared" si="11"/>
        <v>0.45647939999999998</v>
      </c>
      <c r="R48" s="210">
        <v>0.75</v>
      </c>
      <c r="S48" s="210">
        <v>0.75</v>
      </c>
      <c r="T48" s="210">
        <v>0.9</v>
      </c>
      <c r="U48" s="326">
        <f>K48+Q48+R48+S48+T48</f>
        <v>189.55847939999998</v>
      </c>
      <c r="V48" s="124" t="s">
        <v>367</v>
      </c>
      <c r="W48" s="1"/>
    </row>
    <row r="49" spans="2:24" x14ac:dyDescent="0.3">
      <c r="B49" s="406"/>
      <c r="C49" s="406"/>
      <c r="D49" s="84" t="s">
        <v>368</v>
      </c>
      <c r="E49" s="86" t="s">
        <v>131</v>
      </c>
      <c r="F49" s="316">
        <v>0.15</v>
      </c>
      <c r="G49" s="317">
        <v>0.3</v>
      </c>
      <c r="H49" s="317">
        <v>0.5</v>
      </c>
      <c r="I49" s="317">
        <v>0.74</v>
      </c>
      <c r="J49" s="318">
        <v>1</v>
      </c>
      <c r="K49" s="331">
        <f t="shared" si="10"/>
        <v>2.69</v>
      </c>
      <c r="L49" s="319">
        <f>J49</f>
        <v>1</v>
      </c>
      <c r="M49" s="320">
        <f>L49</f>
        <v>1</v>
      </c>
      <c r="N49" s="320">
        <f>M49</f>
        <v>1</v>
      </c>
      <c r="O49" s="320">
        <f>N49</f>
        <v>1</v>
      </c>
      <c r="P49" s="318">
        <f>O49</f>
        <v>1</v>
      </c>
      <c r="Q49" s="331">
        <f t="shared" si="11"/>
        <v>5</v>
      </c>
      <c r="R49" s="210">
        <v>5</v>
      </c>
      <c r="S49" s="210">
        <v>5</v>
      </c>
      <c r="T49" s="210">
        <v>5</v>
      </c>
      <c r="U49" s="326">
        <f t="shared" ref="U49" si="12">K49+Q49+R49+S49+T49</f>
        <v>22.689999999999998</v>
      </c>
      <c r="V49" s="124" t="s">
        <v>369</v>
      </c>
      <c r="W49" s="1"/>
    </row>
    <row r="50" spans="2:24" ht="21.05" customHeight="1" thickBot="1" x14ac:dyDescent="0.35">
      <c r="B50" s="407"/>
      <c r="C50" s="407"/>
      <c r="D50" s="27" t="s">
        <v>370</v>
      </c>
      <c r="E50" s="87" t="s">
        <v>131</v>
      </c>
      <c r="F50" s="321">
        <f>SUM(F48:F49)</f>
        <v>51.220799999999997</v>
      </c>
      <c r="G50" s="322">
        <f>SUM(G48:G49)</f>
        <v>46.093800000000002</v>
      </c>
      <c r="H50" s="322">
        <f t="shared" ref="H50:J50" si="13">SUM(H48:H49)</f>
        <v>30.445799999999998</v>
      </c>
      <c r="I50" s="322">
        <f t="shared" si="13"/>
        <v>30.685799999999997</v>
      </c>
      <c r="J50" s="322">
        <f t="shared" si="13"/>
        <v>30.945799999999998</v>
      </c>
      <c r="K50" s="323">
        <f>SUM(K48:K49)</f>
        <v>189.39199999999997</v>
      </c>
      <c r="L50" s="321">
        <f>SUM(L48:L49)</f>
        <v>1.0912958800000001</v>
      </c>
      <c r="M50" s="322">
        <f>SUM(M48:M49)</f>
        <v>1.0912958800000001</v>
      </c>
      <c r="N50" s="322">
        <f t="shared" ref="N50:U50" si="14">SUM(N48:N49)</f>
        <v>1.0912958800000001</v>
      </c>
      <c r="O50" s="322">
        <f t="shared" si="14"/>
        <v>1.0912958800000001</v>
      </c>
      <c r="P50" s="313">
        <f t="shared" si="14"/>
        <v>1.0912958800000001</v>
      </c>
      <c r="Q50" s="323">
        <f t="shared" si="14"/>
        <v>5.4564794000000001</v>
      </c>
      <c r="R50" s="92">
        <f t="shared" si="14"/>
        <v>5.75</v>
      </c>
      <c r="S50" s="92">
        <f t="shared" si="14"/>
        <v>5.75</v>
      </c>
      <c r="T50" s="92">
        <f t="shared" si="14"/>
        <v>5.9</v>
      </c>
      <c r="U50" s="325">
        <f t="shared" si="14"/>
        <v>212.24847939999998</v>
      </c>
      <c r="V50" s="125" t="s">
        <v>371</v>
      </c>
      <c r="W50" s="1"/>
    </row>
    <row r="51" spans="2:24" ht="6.8" customHeight="1" thickBot="1" x14ac:dyDescent="0.35">
      <c r="B51" s="5"/>
      <c r="C51" s="6"/>
      <c r="D51" s="6"/>
      <c r="E51" s="15"/>
      <c r="G51" s="166"/>
      <c r="H51" s="166"/>
      <c r="I51" s="166"/>
      <c r="J51" s="166"/>
      <c r="K51" s="166"/>
      <c r="L51" s="166"/>
      <c r="M51" s="166"/>
      <c r="N51" s="166"/>
      <c r="O51" s="166"/>
      <c r="P51" s="166"/>
      <c r="Q51" s="166"/>
      <c r="R51" s="166"/>
      <c r="S51" s="166"/>
      <c r="T51" s="166"/>
      <c r="U51" s="166"/>
      <c r="V51" s="126"/>
      <c r="W51" s="1"/>
    </row>
    <row r="52" spans="2:24" s="2" customFormat="1" ht="65.25" customHeight="1" thickBot="1" x14ac:dyDescent="0.35">
      <c r="B52" s="49" t="s">
        <v>372</v>
      </c>
      <c r="C52" s="79" t="s">
        <v>373</v>
      </c>
      <c r="D52" s="82" t="s">
        <v>94</v>
      </c>
      <c r="E52" s="82" t="s">
        <v>312</v>
      </c>
      <c r="F52" s="159" t="s">
        <v>97</v>
      </c>
      <c r="G52" s="80" t="s">
        <v>98</v>
      </c>
      <c r="H52" s="80" t="s">
        <v>99</v>
      </c>
      <c r="I52" s="80" t="s">
        <v>100</v>
      </c>
      <c r="J52" s="88" t="s">
        <v>101</v>
      </c>
      <c r="K52" s="82" t="s">
        <v>102</v>
      </c>
      <c r="L52" s="159" t="s">
        <v>103</v>
      </c>
      <c r="M52" s="80" t="s">
        <v>104</v>
      </c>
      <c r="N52" s="80" t="s">
        <v>105</v>
      </c>
      <c r="O52" s="80" t="s">
        <v>106</v>
      </c>
      <c r="P52" s="88" t="s">
        <v>107</v>
      </c>
      <c r="Q52" s="82" t="s">
        <v>313</v>
      </c>
      <c r="R52" s="82" t="s">
        <v>314</v>
      </c>
      <c r="S52" s="82" t="s">
        <v>315</v>
      </c>
      <c r="T52" s="82" t="s">
        <v>316</v>
      </c>
      <c r="U52" s="82" t="s">
        <v>112</v>
      </c>
      <c r="V52" s="223" t="s">
        <v>317</v>
      </c>
    </row>
    <row r="53" spans="2:24" ht="66.8" customHeight="1" x14ac:dyDescent="0.3">
      <c r="B53" s="405"/>
      <c r="C53" s="405" t="s">
        <v>374</v>
      </c>
      <c r="D53" s="83" t="s">
        <v>375</v>
      </c>
      <c r="E53" s="85" t="s">
        <v>117</v>
      </c>
      <c r="F53" s="199">
        <v>6</v>
      </c>
      <c r="G53" s="200">
        <v>6</v>
      </c>
      <c r="H53" s="200">
        <v>6</v>
      </c>
      <c r="I53" s="200">
        <v>8</v>
      </c>
      <c r="J53" s="201">
        <v>8</v>
      </c>
      <c r="K53" s="90">
        <f t="shared" ref="K53:K55" si="15">SUM(F53:J53)</f>
        <v>34</v>
      </c>
      <c r="L53" s="190" t="s">
        <v>122</v>
      </c>
      <c r="M53" s="191" t="s">
        <v>122</v>
      </c>
      <c r="N53" s="191" t="s">
        <v>122</v>
      </c>
      <c r="O53" s="191" t="s">
        <v>122</v>
      </c>
      <c r="P53" s="192" t="s">
        <v>122</v>
      </c>
      <c r="Q53" s="90">
        <f t="shared" ref="Q53:Q55" si="16">SUM(L53:P53)</f>
        <v>0</v>
      </c>
      <c r="R53" s="193" t="s">
        <v>122</v>
      </c>
      <c r="S53" s="193" t="s">
        <v>122</v>
      </c>
      <c r="T53" s="193" t="s">
        <v>122</v>
      </c>
      <c r="U53" s="93" t="e">
        <f>K53+Q53+R53+S53+T53</f>
        <v>#VALUE!</v>
      </c>
      <c r="V53" s="123" t="s">
        <v>376</v>
      </c>
      <c r="W53" s="1"/>
    </row>
    <row r="54" spans="2:24" x14ac:dyDescent="0.3">
      <c r="B54" s="406"/>
      <c r="C54" s="406"/>
      <c r="D54" s="84" t="s">
        <v>377</v>
      </c>
      <c r="E54" s="86" t="s">
        <v>131</v>
      </c>
      <c r="F54" s="316">
        <v>4.2995999999999999</v>
      </c>
      <c r="G54" s="317">
        <v>4.2995999999999999</v>
      </c>
      <c r="H54" s="317">
        <v>4.2995999999999999</v>
      </c>
      <c r="I54" s="317">
        <v>5.1596000000000002</v>
      </c>
      <c r="J54" s="318">
        <v>5.1596000000000002</v>
      </c>
      <c r="K54" s="331">
        <f t="shared" si="15"/>
        <v>23.218</v>
      </c>
      <c r="L54" s="207">
        <v>11.5</v>
      </c>
      <c r="M54" s="208">
        <v>11.5</v>
      </c>
      <c r="N54" s="208">
        <v>15.725</v>
      </c>
      <c r="O54" s="208">
        <v>0</v>
      </c>
      <c r="P54" s="206">
        <v>0</v>
      </c>
      <c r="Q54" s="91">
        <f t="shared" si="16"/>
        <v>38.725000000000001</v>
      </c>
      <c r="R54" s="210">
        <v>69.492000000000004</v>
      </c>
      <c r="S54" s="210">
        <v>151.267</v>
      </c>
      <c r="T54" s="210">
        <v>77.27</v>
      </c>
      <c r="U54" s="326">
        <f>K54+Q54+R54+S54+T54</f>
        <v>359.97199999999998</v>
      </c>
      <c r="V54" s="124" t="s">
        <v>378</v>
      </c>
      <c r="W54" s="1"/>
    </row>
    <row r="55" spans="2:24" x14ac:dyDescent="0.3">
      <c r="B55" s="406"/>
      <c r="C55" s="406"/>
      <c r="D55" s="84" t="s">
        <v>379</v>
      </c>
      <c r="E55" s="86" t="s">
        <v>131</v>
      </c>
      <c r="F55" s="204">
        <v>0</v>
      </c>
      <c r="G55" s="205">
        <v>0</v>
      </c>
      <c r="H55" s="205">
        <v>0</v>
      </c>
      <c r="I55" s="205">
        <v>0</v>
      </c>
      <c r="J55" s="206">
        <v>0</v>
      </c>
      <c r="K55" s="91">
        <f t="shared" si="15"/>
        <v>0</v>
      </c>
      <c r="L55" s="207">
        <v>0.11</v>
      </c>
      <c r="M55" s="208">
        <v>0.31</v>
      </c>
      <c r="N55" s="208">
        <v>0.41499999999999998</v>
      </c>
      <c r="O55" s="208">
        <v>0</v>
      </c>
      <c r="P55" s="206">
        <v>0</v>
      </c>
      <c r="Q55" s="91">
        <f t="shared" si="16"/>
        <v>0.83499999999999996</v>
      </c>
      <c r="R55" s="210">
        <v>2.41</v>
      </c>
      <c r="S55" s="210">
        <v>4.0350000000000001</v>
      </c>
      <c r="T55" s="210">
        <v>4.8769999999999998</v>
      </c>
      <c r="U55" s="326">
        <f>K55+Q55+R55+S55+T55</f>
        <v>12.157</v>
      </c>
      <c r="V55" s="124" t="s">
        <v>380</v>
      </c>
      <c r="W55" s="1"/>
    </row>
    <row r="56" spans="2:24" ht="21.05" customHeight="1" thickBot="1" x14ac:dyDescent="0.35">
      <c r="B56" s="407"/>
      <c r="C56" s="407"/>
      <c r="D56" s="27" t="s">
        <v>381</v>
      </c>
      <c r="E56" s="87" t="s">
        <v>131</v>
      </c>
      <c r="F56" s="321">
        <f>SUM(F54:F55)</f>
        <v>4.2995999999999999</v>
      </c>
      <c r="G56" s="322">
        <f>SUM(G54:G55)</f>
        <v>4.2995999999999999</v>
      </c>
      <c r="H56" s="322">
        <f t="shared" ref="H56:J56" si="17">SUM(H54:H55)</f>
        <v>4.2995999999999999</v>
      </c>
      <c r="I56" s="322">
        <f t="shared" si="17"/>
        <v>5.1596000000000002</v>
      </c>
      <c r="J56" s="322">
        <f t="shared" si="17"/>
        <v>5.1596000000000002</v>
      </c>
      <c r="K56" s="323">
        <f>SUM(K54:K55)</f>
        <v>23.218</v>
      </c>
      <c r="L56" s="89">
        <f>SUM(L54:L55)</f>
        <v>11.61</v>
      </c>
      <c r="M56" s="54">
        <f>SUM(M54:M55)</f>
        <v>11.81</v>
      </c>
      <c r="N56" s="54">
        <f t="shared" ref="N56:U56" si="18">SUM(N54:N55)</f>
        <v>16.14</v>
      </c>
      <c r="O56" s="54">
        <f t="shared" si="18"/>
        <v>0</v>
      </c>
      <c r="P56" s="14">
        <f t="shared" si="18"/>
        <v>0</v>
      </c>
      <c r="Q56" s="92">
        <f t="shared" si="18"/>
        <v>39.56</v>
      </c>
      <c r="R56" s="92">
        <f t="shared" si="18"/>
        <v>71.902000000000001</v>
      </c>
      <c r="S56" s="92">
        <f t="shared" si="18"/>
        <v>155.30199999999999</v>
      </c>
      <c r="T56" s="92">
        <f t="shared" si="18"/>
        <v>82.146999999999991</v>
      </c>
      <c r="U56" s="325">
        <f t="shared" si="18"/>
        <v>372.12899999999996</v>
      </c>
      <c r="V56" s="125" t="s">
        <v>382</v>
      </c>
      <c r="W56" s="1"/>
    </row>
    <row r="57" spans="2:24" ht="15" thickBot="1" x14ac:dyDescent="0.35">
      <c r="B57" s="46"/>
      <c r="C57" s="46"/>
      <c r="D57" s="167"/>
      <c r="E57" s="168"/>
      <c r="F57" s="167"/>
      <c r="G57" s="167"/>
      <c r="H57" s="167"/>
      <c r="I57" s="167"/>
      <c r="J57" s="167"/>
      <c r="K57" s="167"/>
      <c r="L57" s="167"/>
      <c r="M57" s="167"/>
      <c r="N57" s="167"/>
      <c r="O57" s="167"/>
      <c r="P57" s="167"/>
      <c r="Q57" s="167"/>
      <c r="R57" s="167"/>
      <c r="S57" s="167"/>
      <c r="T57" s="167"/>
      <c r="U57" s="167"/>
      <c r="V57" s="167"/>
      <c r="W57" s="1"/>
    </row>
    <row r="58" spans="2:24" x14ac:dyDescent="0.3">
      <c r="B58" s="421" t="s">
        <v>383</v>
      </c>
      <c r="C58" s="425"/>
      <c r="D58" s="230" t="s">
        <v>343</v>
      </c>
      <c r="E58" s="231" t="s">
        <v>117</v>
      </c>
      <c r="F58" s="226">
        <v>0</v>
      </c>
      <c r="G58" s="222">
        <v>0</v>
      </c>
      <c r="H58" s="222">
        <v>0</v>
      </c>
      <c r="I58" s="222">
        <v>0</v>
      </c>
      <c r="J58" s="224">
        <v>0</v>
      </c>
      <c r="K58" s="90">
        <f t="shared" ref="K58:K66" si="19">SUM(F58:J58)</f>
        <v>0</v>
      </c>
      <c r="L58" s="226">
        <v>0</v>
      </c>
      <c r="M58" s="222">
        <v>0</v>
      </c>
      <c r="N58" s="222">
        <v>0</v>
      </c>
      <c r="O58" s="222">
        <v>0</v>
      </c>
      <c r="P58" s="224">
        <v>0</v>
      </c>
      <c r="Q58" s="90">
        <f t="shared" ref="Q58:Q66" si="20">SUM(L58:P58)</f>
        <v>0</v>
      </c>
      <c r="R58" s="226">
        <v>0</v>
      </c>
      <c r="S58" s="222">
        <v>0</v>
      </c>
      <c r="T58" s="224">
        <v>0</v>
      </c>
      <c r="U58" s="90">
        <f>SUM(K58,Q58,R58,S58,T58)</f>
        <v>0</v>
      </c>
      <c r="V58" s="298" t="s">
        <v>384</v>
      </c>
      <c r="W58" s="1"/>
      <c r="X58" s="11"/>
    </row>
    <row r="59" spans="2:24" x14ac:dyDescent="0.3">
      <c r="B59" s="423"/>
      <c r="C59" s="426"/>
      <c r="D59" s="26" t="s">
        <v>345</v>
      </c>
      <c r="E59" s="30" t="s">
        <v>142</v>
      </c>
      <c r="F59" s="215" t="s">
        <v>122</v>
      </c>
      <c r="G59" s="208" t="s">
        <v>122</v>
      </c>
      <c r="H59" s="208" t="s">
        <v>122</v>
      </c>
      <c r="I59" s="208" t="s">
        <v>122</v>
      </c>
      <c r="J59" s="225" t="s">
        <v>122</v>
      </c>
      <c r="K59" s="91">
        <f t="shared" si="19"/>
        <v>0</v>
      </c>
      <c r="L59" s="215" t="s">
        <v>122</v>
      </c>
      <c r="M59" s="208" t="s">
        <v>122</v>
      </c>
      <c r="N59" s="208" t="s">
        <v>122</v>
      </c>
      <c r="O59" s="208" t="s">
        <v>122</v>
      </c>
      <c r="P59" s="225" t="s">
        <v>122</v>
      </c>
      <c r="Q59" s="91">
        <f t="shared" si="20"/>
        <v>0</v>
      </c>
      <c r="R59" s="215" t="s">
        <v>122</v>
      </c>
      <c r="S59" s="208" t="s">
        <v>122</v>
      </c>
      <c r="T59" s="225" t="s">
        <v>122</v>
      </c>
      <c r="U59" s="91">
        <f t="shared" ref="U59:U66" si="21">SUM(K59,Q59,R59,S59,T59)</f>
        <v>0</v>
      </c>
      <c r="V59" s="124" t="s">
        <v>385</v>
      </c>
      <c r="W59" s="1"/>
      <c r="X59" s="11"/>
    </row>
    <row r="60" spans="2:24" x14ac:dyDescent="0.3">
      <c r="B60" s="423"/>
      <c r="C60" s="426"/>
      <c r="D60" s="26" t="s">
        <v>161</v>
      </c>
      <c r="E60" s="30" t="s">
        <v>142</v>
      </c>
      <c r="F60" s="215">
        <v>0</v>
      </c>
      <c r="G60" s="208">
        <v>0</v>
      </c>
      <c r="H60" s="208">
        <v>0</v>
      </c>
      <c r="I60" s="208">
        <v>0</v>
      </c>
      <c r="J60" s="225">
        <v>0</v>
      </c>
      <c r="K60" s="91">
        <f t="shared" si="19"/>
        <v>0</v>
      </c>
      <c r="L60" s="215">
        <v>0</v>
      </c>
      <c r="M60" s="208">
        <v>0</v>
      </c>
      <c r="N60" s="208">
        <v>0</v>
      </c>
      <c r="O60" s="208">
        <v>0</v>
      </c>
      <c r="P60" s="225">
        <v>0</v>
      </c>
      <c r="Q60" s="91">
        <f t="shared" si="20"/>
        <v>0</v>
      </c>
      <c r="R60" s="215">
        <v>0</v>
      </c>
      <c r="S60" s="208">
        <v>0</v>
      </c>
      <c r="T60" s="225">
        <v>0</v>
      </c>
      <c r="U60" s="91">
        <f t="shared" si="21"/>
        <v>0</v>
      </c>
      <c r="V60" s="124" t="s">
        <v>386</v>
      </c>
      <c r="W60" s="1"/>
      <c r="X60" s="11"/>
    </row>
    <row r="61" spans="2:24" x14ac:dyDescent="0.3">
      <c r="B61" s="423"/>
      <c r="C61" s="426"/>
      <c r="D61" s="276" t="s">
        <v>348</v>
      </c>
      <c r="E61" s="30" t="s">
        <v>117</v>
      </c>
      <c r="F61" s="215"/>
      <c r="G61" s="208"/>
      <c r="H61" s="208"/>
      <c r="I61" s="208"/>
      <c r="J61" s="225"/>
      <c r="K61" s="91">
        <f t="shared" si="19"/>
        <v>0</v>
      </c>
      <c r="L61" s="215"/>
      <c r="M61" s="208"/>
      <c r="N61" s="208"/>
      <c r="O61" s="208"/>
      <c r="P61" s="225"/>
      <c r="Q61" s="91">
        <f t="shared" si="20"/>
        <v>0</v>
      </c>
      <c r="R61" s="215" t="s">
        <v>122</v>
      </c>
      <c r="S61" s="208" t="s">
        <v>122</v>
      </c>
      <c r="T61" s="225" t="s">
        <v>122</v>
      </c>
      <c r="U61" s="91">
        <f t="shared" si="21"/>
        <v>0</v>
      </c>
      <c r="V61" s="124" t="s">
        <v>387</v>
      </c>
      <c r="W61" s="1"/>
      <c r="X61" s="11"/>
    </row>
    <row r="62" spans="2:24" x14ac:dyDescent="0.3">
      <c r="B62" s="423"/>
      <c r="C62" s="426"/>
      <c r="D62" s="276" t="s">
        <v>350</v>
      </c>
      <c r="E62" s="30" t="s">
        <v>117</v>
      </c>
      <c r="F62" s="215">
        <v>12</v>
      </c>
      <c r="G62" s="208">
        <v>12</v>
      </c>
      <c r="H62" s="208">
        <v>12</v>
      </c>
      <c r="I62" s="208">
        <v>13</v>
      </c>
      <c r="J62" s="225">
        <v>14</v>
      </c>
      <c r="K62" s="91">
        <f t="shared" si="19"/>
        <v>63</v>
      </c>
      <c r="L62" s="215">
        <v>3</v>
      </c>
      <c r="M62" s="208">
        <v>3</v>
      </c>
      <c r="N62" s="208">
        <v>6</v>
      </c>
      <c r="O62" s="208" t="s">
        <v>122</v>
      </c>
      <c r="P62" s="225" t="s">
        <v>122</v>
      </c>
      <c r="Q62" s="91">
        <f t="shared" si="20"/>
        <v>12</v>
      </c>
      <c r="R62" s="215">
        <v>20</v>
      </c>
      <c r="S62" s="208">
        <v>45</v>
      </c>
      <c r="T62" s="225" t="s">
        <v>122</v>
      </c>
      <c r="U62" s="91">
        <f t="shared" si="21"/>
        <v>140</v>
      </c>
      <c r="V62" s="124" t="s">
        <v>388</v>
      </c>
      <c r="W62" s="1"/>
      <c r="X62" s="11"/>
    </row>
    <row r="63" spans="2:24" x14ac:dyDescent="0.3">
      <c r="B63" s="423"/>
      <c r="C63" s="426"/>
      <c r="D63" s="26" t="s">
        <v>352</v>
      </c>
      <c r="E63" s="30" t="s">
        <v>117</v>
      </c>
      <c r="F63" s="215" t="s">
        <v>122</v>
      </c>
      <c r="G63" s="208" t="s">
        <v>122</v>
      </c>
      <c r="H63" s="208" t="s">
        <v>122</v>
      </c>
      <c r="I63" s="208" t="s">
        <v>122</v>
      </c>
      <c r="J63" s="225" t="s">
        <v>122</v>
      </c>
      <c r="K63" s="91">
        <f t="shared" si="19"/>
        <v>0</v>
      </c>
      <c r="L63" s="215" t="s">
        <v>122</v>
      </c>
      <c r="M63" s="208" t="s">
        <v>122</v>
      </c>
      <c r="N63" s="208" t="s">
        <v>122</v>
      </c>
      <c r="O63" s="208" t="s">
        <v>122</v>
      </c>
      <c r="P63" s="225" t="s">
        <v>122</v>
      </c>
      <c r="Q63" s="91">
        <f t="shared" si="20"/>
        <v>0</v>
      </c>
      <c r="R63" s="215" t="s">
        <v>122</v>
      </c>
      <c r="S63" s="208" t="s">
        <v>122</v>
      </c>
      <c r="T63" s="225" t="s">
        <v>122</v>
      </c>
      <c r="U63" s="91">
        <f>SUM(K63,Q63,R63,S63,T63)</f>
        <v>0</v>
      </c>
      <c r="V63" s="124" t="s">
        <v>389</v>
      </c>
      <c r="W63" s="1"/>
      <c r="X63" s="11"/>
    </row>
    <row r="64" spans="2:24" x14ac:dyDescent="0.3">
      <c r="B64" s="423"/>
      <c r="C64" s="426"/>
      <c r="D64" s="26" t="s">
        <v>354</v>
      </c>
      <c r="E64" s="30" t="s">
        <v>117</v>
      </c>
      <c r="F64" s="215" t="s">
        <v>122</v>
      </c>
      <c r="G64" s="208" t="s">
        <v>122</v>
      </c>
      <c r="H64" s="208" t="s">
        <v>122</v>
      </c>
      <c r="I64" s="208" t="s">
        <v>122</v>
      </c>
      <c r="J64" s="225" t="s">
        <v>122</v>
      </c>
      <c r="K64" s="91">
        <f t="shared" si="19"/>
        <v>0</v>
      </c>
      <c r="L64" s="215" t="s">
        <v>122</v>
      </c>
      <c r="M64" s="208" t="s">
        <v>122</v>
      </c>
      <c r="N64" s="208" t="s">
        <v>122</v>
      </c>
      <c r="O64" s="208" t="s">
        <v>122</v>
      </c>
      <c r="P64" s="225" t="s">
        <v>122</v>
      </c>
      <c r="Q64" s="91">
        <f t="shared" si="20"/>
        <v>0</v>
      </c>
      <c r="R64" s="215" t="s">
        <v>122</v>
      </c>
      <c r="S64" s="208" t="s">
        <v>122</v>
      </c>
      <c r="T64" s="225" t="s">
        <v>122</v>
      </c>
      <c r="U64" s="91">
        <f t="shared" si="21"/>
        <v>0</v>
      </c>
      <c r="V64" s="124" t="s">
        <v>390</v>
      </c>
      <c r="W64" s="1"/>
      <c r="X64" s="11"/>
    </row>
    <row r="65" spans="2:24" x14ac:dyDescent="0.3">
      <c r="B65" s="423"/>
      <c r="C65" s="426"/>
      <c r="D65" s="26" t="s">
        <v>356</v>
      </c>
      <c r="E65" s="30" t="s">
        <v>117</v>
      </c>
      <c r="F65" s="215">
        <v>0</v>
      </c>
      <c r="G65" s="208">
        <v>0</v>
      </c>
      <c r="H65" s="208">
        <v>0</v>
      </c>
      <c r="I65" s="208">
        <v>0</v>
      </c>
      <c r="J65" s="225">
        <v>0</v>
      </c>
      <c r="K65" s="91">
        <f>SUM(F65:J65)</f>
        <v>0</v>
      </c>
      <c r="L65" s="215">
        <v>0</v>
      </c>
      <c r="M65" s="208">
        <v>0</v>
      </c>
      <c r="N65" s="208">
        <v>0</v>
      </c>
      <c r="O65" s="208">
        <v>0</v>
      </c>
      <c r="P65" s="225">
        <v>0</v>
      </c>
      <c r="Q65" s="91">
        <f>SUM(L65:P65)</f>
        <v>0</v>
      </c>
      <c r="R65" s="215">
        <v>0</v>
      </c>
      <c r="S65" s="208">
        <v>0</v>
      </c>
      <c r="T65" s="225">
        <v>0</v>
      </c>
      <c r="U65" s="91">
        <f>SUM(K65,Q65,R65,S65,T65)</f>
        <v>0</v>
      </c>
      <c r="V65" s="124" t="s">
        <v>391</v>
      </c>
      <c r="W65" s="1"/>
      <c r="X65" s="11"/>
    </row>
    <row r="66" spans="2:24" x14ac:dyDescent="0.3">
      <c r="B66" s="423"/>
      <c r="C66" s="426"/>
      <c r="D66" s="26" t="s">
        <v>358</v>
      </c>
      <c r="E66" s="30" t="s">
        <v>117</v>
      </c>
      <c r="F66" s="215">
        <v>0</v>
      </c>
      <c r="G66" s="208">
        <v>0</v>
      </c>
      <c r="H66" s="208">
        <v>0</v>
      </c>
      <c r="I66" s="208">
        <v>0</v>
      </c>
      <c r="J66" s="225">
        <v>0</v>
      </c>
      <c r="K66" s="91">
        <f t="shared" si="19"/>
        <v>0</v>
      </c>
      <c r="L66" s="215">
        <v>0</v>
      </c>
      <c r="M66" s="208">
        <v>0</v>
      </c>
      <c r="N66" s="208">
        <v>0</v>
      </c>
      <c r="O66" s="208">
        <v>0</v>
      </c>
      <c r="P66" s="225">
        <v>0</v>
      </c>
      <c r="Q66" s="91">
        <f t="shared" si="20"/>
        <v>0</v>
      </c>
      <c r="R66" s="215">
        <v>0</v>
      </c>
      <c r="S66" s="208">
        <v>0</v>
      </c>
      <c r="T66" s="225">
        <v>0</v>
      </c>
      <c r="U66" s="91">
        <f t="shared" si="21"/>
        <v>0</v>
      </c>
      <c r="V66" s="124" t="s">
        <v>392</v>
      </c>
      <c r="W66" s="1"/>
      <c r="X66" s="11"/>
    </row>
    <row r="67" spans="2:24" ht="17.3" customHeight="1" x14ac:dyDescent="0.3">
      <c r="B67" s="173"/>
      <c r="C67" s="173"/>
      <c r="D67" s="6"/>
      <c r="E67" s="46"/>
      <c r="F67" s="174"/>
      <c r="G67" s="174"/>
      <c r="H67" s="174"/>
      <c r="I67" s="174"/>
      <c r="J67" s="174"/>
      <c r="K67" s="174"/>
      <c r="L67" s="174"/>
      <c r="M67" s="174"/>
      <c r="N67" s="174"/>
      <c r="O67" s="174"/>
      <c r="P67" s="174"/>
      <c r="Q67" s="174"/>
      <c r="R67" s="174"/>
      <c r="S67" s="174"/>
      <c r="T67" s="174"/>
      <c r="U67" s="174"/>
      <c r="V67" s="11"/>
      <c r="W67" s="1"/>
    </row>
    <row r="68" spans="2:24" x14ac:dyDescent="0.3">
      <c r="B68" s="5"/>
      <c r="C68" s="6"/>
      <c r="D68" s="6"/>
      <c r="E68" s="15"/>
      <c r="G68" s="166"/>
      <c r="H68" s="166"/>
      <c r="I68" s="166"/>
      <c r="J68" s="166"/>
      <c r="K68" s="166"/>
      <c r="L68" s="166"/>
      <c r="M68" s="166"/>
      <c r="N68" s="166"/>
      <c r="O68" s="166"/>
      <c r="P68" s="166"/>
      <c r="Q68" s="166"/>
      <c r="R68" s="166"/>
      <c r="S68" s="166"/>
      <c r="T68" s="166"/>
      <c r="U68" s="166"/>
      <c r="V68" s="175"/>
      <c r="W68" s="1"/>
      <c r="X68" s="11"/>
    </row>
    <row r="69" spans="2:24" x14ac:dyDescent="0.3">
      <c r="L69" s="2"/>
      <c r="O69" s="2"/>
      <c r="P69" s="2"/>
      <c r="R69" s="2"/>
      <c r="T69" s="1"/>
      <c r="U69" s="1"/>
      <c r="V69" s="132"/>
      <c r="W69" s="1"/>
    </row>
    <row r="70" spans="2:24" x14ac:dyDescent="0.3">
      <c r="L70" s="2"/>
      <c r="O70" s="2"/>
      <c r="P70" s="2"/>
      <c r="R70" s="2"/>
      <c r="T70" s="1"/>
      <c r="U70" s="1"/>
      <c r="V70" s="132"/>
      <c r="W70" s="1"/>
    </row>
    <row r="71" spans="2:24" x14ac:dyDescent="0.3">
      <c r="L71" s="2"/>
      <c r="O71" s="2"/>
      <c r="P71" s="2"/>
      <c r="R71" s="2"/>
      <c r="T71" s="1"/>
      <c r="U71" s="1"/>
      <c r="V71" s="132"/>
      <c r="W71" s="1"/>
    </row>
    <row r="72" spans="2:24" x14ac:dyDescent="0.3">
      <c r="L72" s="2"/>
      <c r="O72" s="2"/>
      <c r="P72" s="2"/>
      <c r="R72" s="2"/>
      <c r="T72" s="1"/>
      <c r="U72" s="1"/>
      <c r="V72" s="132"/>
      <c r="W72" s="1"/>
    </row>
    <row r="73" spans="2:24" x14ac:dyDescent="0.3">
      <c r="L73" s="2"/>
      <c r="O73" s="2"/>
      <c r="P73" s="2"/>
      <c r="R73" s="2"/>
      <c r="T73" s="1"/>
      <c r="U73" s="1"/>
      <c r="V73" s="132"/>
      <c r="W73" s="1"/>
    </row>
    <row r="74" spans="2:24" x14ac:dyDescent="0.3">
      <c r="L74" s="2"/>
      <c r="O74" s="2"/>
      <c r="P74" s="2"/>
      <c r="R74" s="2"/>
      <c r="T74" s="1"/>
      <c r="U74" s="1"/>
      <c r="V74" s="132"/>
      <c r="W74" s="1"/>
    </row>
    <row r="75" spans="2:24" x14ac:dyDescent="0.3">
      <c r="L75" s="2"/>
      <c r="O75" s="2"/>
      <c r="P75" s="2"/>
      <c r="R75" s="2"/>
      <c r="T75" s="1"/>
      <c r="U75" s="1"/>
      <c r="V75" s="132"/>
      <c r="W75" s="1"/>
    </row>
  </sheetData>
  <mergeCells count="20">
    <mergeCell ref="B58:C66"/>
    <mergeCell ref="B30:C38"/>
    <mergeCell ref="C41:D42"/>
    <mergeCell ref="B46:B50"/>
    <mergeCell ref="C46:C50"/>
    <mergeCell ref="B53:B56"/>
    <mergeCell ref="C53:C56"/>
    <mergeCell ref="B24:B28"/>
    <mergeCell ref="C24:C28"/>
    <mergeCell ref="J1:M1"/>
    <mergeCell ref="J2:M2"/>
    <mergeCell ref="J3:M3"/>
    <mergeCell ref="C5:V5"/>
    <mergeCell ref="C6:V6"/>
    <mergeCell ref="C8:V8"/>
    <mergeCell ref="B10:V10"/>
    <mergeCell ref="C12:D13"/>
    <mergeCell ref="C14:V14"/>
    <mergeCell ref="B17:B21"/>
    <mergeCell ref="C17:C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74CD-DDDF-4A23-81C9-3D9F10F675BC}">
  <sheetPr>
    <tabColor theme="7"/>
  </sheetPr>
  <dimension ref="A1:N24"/>
  <sheetViews>
    <sheetView showGridLines="0" topLeftCell="A6" zoomScale="90" zoomScaleNormal="90" workbookViewId="0">
      <selection activeCell="B22" sqref="B22"/>
    </sheetView>
  </sheetViews>
  <sheetFormatPr defaultColWidth="7.61328125" defaultRowHeight="14.05" x14ac:dyDescent="0.3"/>
  <cols>
    <col min="1" max="1" width="4.4609375" style="150" customWidth="1"/>
    <col min="2" max="2" width="31.15234375" style="150" customWidth="1"/>
    <col min="3" max="8" width="8.61328125" style="150" customWidth="1"/>
    <col min="9" max="9" width="42" style="150" customWidth="1"/>
    <col min="10" max="10" width="11.61328125" style="150" customWidth="1"/>
    <col min="11" max="11" width="12" style="150" customWidth="1"/>
    <col min="12" max="12" width="13.61328125" style="150" customWidth="1"/>
    <col min="13" max="13" width="12" style="150" customWidth="1"/>
    <col min="14" max="16384" width="7.61328125" style="150"/>
  </cols>
  <sheetData>
    <row r="1" spans="1:14" s="145" customFormat="1" ht="14.5" x14ac:dyDescent="0.3">
      <c r="A1" s="144"/>
      <c r="G1" s="170"/>
      <c r="H1" s="203"/>
      <c r="I1" s="283" t="s">
        <v>21</v>
      </c>
      <c r="K1"/>
      <c r="L1"/>
      <c r="M1"/>
    </row>
    <row r="2" spans="1:14" s="146" customFormat="1" ht="18.75" customHeight="1" x14ac:dyDescent="0.3">
      <c r="B2" s="146" t="s">
        <v>469</v>
      </c>
      <c r="H2" s="197"/>
      <c r="I2" s="284" t="s">
        <v>22</v>
      </c>
      <c r="K2" s="1"/>
      <c r="L2" s="1"/>
      <c r="M2" s="1"/>
    </row>
    <row r="3" spans="1:14" s="146" customFormat="1" ht="15.95" customHeight="1" x14ac:dyDescent="0.3">
      <c r="B3" s="430" t="s">
        <v>470</v>
      </c>
      <c r="C3" s="431"/>
      <c r="H3" s="165"/>
      <c r="I3" s="283" t="s">
        <v>23</v>
      </c>
      <c r="K3"/>
      <c r="L3"/>
      <c r="M3"/>
    </row>
    <row r="4" spans="1:14" s="146" customFormat="1" ht="16.7" customHeight="1" thickBot="1" x14ac:dyDescent="0.35">
      <c r="B4" s="147" t="s">
        <v>471</v>
      </c>
      <c r="C4" s="147"/>
    </row>
    <row r="5" spans="1:14" customFormat="1" ht="18.399999999999999" x14ac:dyDescent="0.35">
      <c r="B5" s="310" t="s">
        <v>85</v>
      </c>
      <c r="C5" s="239"/>
      <c r="D5" s="235"/>
      <c r="E5" s="235"/>
      <c r="F5" s="235"/>
      <c r="G5" s="235"/>
      <c r="H5" s="235"/>
      <c r="I5" s="235"/>
      <c r="J5" s="235"/>
      <c r="K5" s="235"/>
      <c r="L5" s="235"/>
      <c r="M5" s="235"/>
      <c r="N5" s="236"/>
    </row>
    <row r="6" spans="1:14" customFormat="1" ht="15" customHeight="1" thickBot="1" x14ac:dyDescent="0.35">
      <c r="B6" s="311" t="s">
        <v>86</v>
      </c>
      <c r="C6" s="240"/>
      <c r="D6" s="237"/>
      <c r="E6" s="237"/>
      <c r="F6" s="237"/>
      <c r="G6" s="237"/>
      <c r="H6" s="237"/>
      <c r="I6" s="237"/>
      <c r="J6" s="237"/>
      <c r="K6" s="237"/>
      <c r="L6" s="237"/>
      <c r="M6" s="237"/>
      <c r="N6" s="238"/>
    </row>
    <row r="7" spans="1:14" s="1" customFormat="1" ht="4.5" customHeight="1" thickBot="1" x14ac:dyDescent="0.35">
      <c r="A7" s="116"/>
      <c r="B7" s="116"/>
      <c r="C7" s="155"/>
      <c r="D7" s="155"/>
      <c r="E7" s="155"/>
      <c r="F7" s="155"/>
      <c r="G7" s="155"/>
      <c r="H7" s="155"/>
      <c r="I7" s="155"/>
      <c r="J7" s="155"/>
      <c r="K7" s="155"/>
      <c r="L7" s="155"/>
      <c r="M7" s="155"/>
      <c r="N7" s="155"/>
    </row>
    <row r="8" spans="1:14" s="44" customFormat="1" ht="32.5" customHeight="1" thickBot="1" x14ac:dyDescent="0.35">
      <c r="A8" s="116"/>
      <c r="B8" s="432" t="s">
        <v>472</v>
      </c>
      <c r="C8" s="433"/>
      <c r="D8" s="433"/>
      <c r="E8" s="433"/>
      <c r="F8" s="433"/>
      <c r="G8" s="433"/>
      <c r="H8" s="433"/>
      <c r="I8" s="433"/>
      <c r="J8" s="433"/>
      <c r="K8" s="433"/>
      <c r="L8" s="433"/>
      <c r="M8" s="433"/>
      <c r="N8" s="434"/>
    </row>
    <row r="9" spans="1:14" s="1" customFormat="1" ht="15.95" x14ac:dyDescent="0.3">
      <c r="B9" s="155"/>
      <c r="C9" s="155"/>
      <c r="D9" s="155"/>
      <c r="E9" s="155"/>
      <c r="F9" s="155"/>
      <c r="G9" s="155"/>
      <c r="H9" s="155"/>
      <c r="I9" s="155"/>
      <c r="J9" s="155"/>
      <c r="K9" s="155"/>
      <c r="L9" s="155"/>
      <c r="M9" s="155"/>
      <c r="N9" s="155"/>
    </row>
    <row r="10" spans="1:14" s="149" customFormat="1" ht="13.55" customHeight="1" x14ac:dyDescent="0.3">
      <c r="A10" s="148"/>
    </row>
    <row r="11" spans="1:14" ht="14.5" x14ac:dyDescent="0.3">
      <c r="A11" s="137" t="s">
        <v>473</v>
      </c>
      <c r="B11" s="142" t="s">
        <v>474</v>
      </c>
      <c r="C11" s="138"/>
      <c r="D11" s="143" t="s">
        <v>89</v>
      </c>
      <c r="E11" s="139" t="s">
        <v>90</v>
      </c>
      <c r="F11" s="139" t="s">
        <v>91</v>
      </c>
      <c r="G11" s="139" t="s">
        <v>92</v>
      </c>
      <c r="H11" s="140" t="s">
        <v>93</v>
      </c>
      <c r="I11" s="141"/>
    </row>
    <row r="12" spans="1:14" ht="47.25" customHeight="1" x14ac:dyDescent="0.3">
      <c r="A12" s="151"/>
      <c r="B12" s="270" t="s">
        <v>475</v>
      </c>
      <c r="C12" s="141" t="s">
        <v>476</v>
      </c>
      <c r="D12" s="141" t="s">
        <v>477</v>
      </c>
      <c r="E12" s="246" t="s">
        <v>478</v>
      </c>
      <c r="F12" s="246" t="s">
        <v>479</v>
      </c>
      <c r="G12" s="246" t="s">
        <v>480</v>
      </c>
      <c r="H12" s="247" t="s">
        <v>481</v>
      </c>
      <c r="I12" s="246" t="s">
        <v>482</v>
      </c>
      <c r="L12" s="363"/>
    </row>
    <row r="13" spans="1:14" ht="58" x14ac:dyDescent="0.3">
      <c r="A13" s="151"/>
      <c r="B13" s="152" t="s">
        <v>483</v>
      </c>
      <c r="C13" s="153" t="s">
        <v>131</v>
      </c>
      <c r="D13" s="208">
        <v>1003.3</v>
      </c>
      <c r="E13" s="208">
        <v>931.4</v>
      </c>
      <c r="F13" s="208">
        <v>992.7</v>
      </c>
      <c r="G13" s="208">
        <v>1097.2</v>
      </c>
      <c r="H13" s="208">
        <v>1007.7</v>
      </c>
      <c r="I13" s="208" t="s">
        <v>484</v>
      </c>
      <c r="L13" s="363"/>
    </row>
    <row r="14" spans="1:14" ht="43.5" x14ac:dyDescent="0.3">
      <c r="A14" s="151"/>
      <c r="B14" s="152" t="s">
        <v>485</v>
      </c>
      <c r="C14" s="153" t="s">
        <v>131</v>
      </c>
      <c r="D14" s="208">
        <v>1119</v>
      </c>
      <c r="E14" s="208">
        <v>1071.5</v>
      </c>
      <c r="F14" s="208">
        <v>1113.9000000000001</v>
      </c>
      <c r="G14" s="208">
        <v>1218.9000000000001</v>
      </c>
      <c r="H14" s="208">
        <v>1224.2</v>
      </c>
      <c r="I14" s="208" t="s">
        <v>486</v>
      </c>
    </row>
    <row r="15" spans="1:14" ht="29" x14ac:dyDescent="0.3">
      <c r="A15" s="151"/>
      <c r="B15" s="152" t="s">
        <v>487</v>
      </c>
      <c r="C15" s="153" t="s">
        <v>131</v>
      </c>
      <c r="D15" s="208">
        <v>1133.7</v>
      </c>
      <c r="E15" s="208">
        <v>1112.4000000000001</v>
      </c>
      <c r="F15" s="208">
        <v>1176.7</v>
      </c>
      <c r="G15" s="208">
        <v>1293</v>
      </c>
      <c r="H15" s="208">
        <v>1203.9000000000001</v>
      </c>
      <c r="I15" s="208" t="s">
        <v>488</v>
      </c>
    </row>
    <row r="16" spans="1:14" ht="58" x14ac:dyDescent="0.3">
      <c r="A16" s="151"/>
      <c r="B16" s="152" t="s">
        <v>489</v>
      </c>
      <c r="C16" s="153" t="s">
        <v>131</v>
      </c>
      <c r="D16" s="208">
        <v>951.1</v>
      </c>
      <c r="E16" s="208" t="s">
        <v>490</v>
      </c>
      <c r="F16" s="208">
        <v>960.8</v>
      </c>
      <c r="G16" s="208">
        <v>1071.2</v>
      </c>
      <c r="H16" s="208">
        <v>981.8</v>
      </c>
      <c r="I16" s="208" t="s">
        <v>491</v>
      </c>
    </row>
    <row r="17" spans="1:9" ht="43.5" x14ac:dyDescent="0.3">
      <c r="A17" s="151"/>
      <c r="B17" s="152" t="s">
        <v>492</v>
      </c>
      <c r="C17" s="153" t="s">
        <v>131</v>
      </c>
      <c r="D17" s="208">
        <v>488.8</v>
      </c>
      <c r="E17" s="208">
        <v>372.8</v>
      </c>
      <c r="F17" s="208">
        <v>548</v>
      </c>
      <c r="G17" s="208">
        <v>604.6</v>
      </c>
      <c r="H17" s="208">
        <v>433.4</v>
      </c>
      <c r="I17" s="208" t="s">
        <v>493</v>
      </c>
    </row>
    <row r="18" spans="1:9" x14ac:dyDescent="0.3">
      <c r="A18" s="151"/>
      <c r="D18" s="154"/>
      <c r="E18" s="154"/>
      <c r="F18" s="154"/>
      <c r="G18" s="154"/>
      <c r="H18" s="154"/>
      <c r="I18" s="154"/>
    </row>
    <row r="19" spans="1:9" x14ac:dyDescent="0.3">
      <c r="C19"/>
    </row>
    <row r="20" spans="1:9" x14ac:dyDescent="0.3">
      <c r="I20"/>
    </row>
    <row r="24" spans="1:9" x14ac:dyDescent="0.3">
      <c r="D24" s="368"/>
      <c r="E24" s="369"/>
      <c r="F24" s="369"/>
      <c r="G24" s="369"/>
      <c r="H24" s="369"/>
    </row>
  </sheetData>
  <mergeCells count="2">
    <mergeCell ref="B3:C3"/>
    <mergeCell ref="B8:N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Assurancedoc xmlns="fb524bb7-08dd-4d42-9cfc-5d09f8e13568">To publish</Assurancedoc>
    <lcf76f155ced4ddcb4097134ff3c332f xmlns="fb524bb7-08dd-4d42-9cfc-5d09f8e13568">
      <Terms xmlns="http://schemas.microsoft.com/office/infopath/2007/PartnerControls"/>
    </lcf76f155ced4ddcb4097134ff3c332f>
    <_ip_UnifiedCompliancePolicyProperties xmlns="http://schemas.microsoft.com/sharepoint/v3" xsi:nil="true"/>
    <SharedWithUsers xmlns="a5b6c6c6-ea0f-4b14-b640-b2fdfab8b5c6">
      <UserInfo>
        <DisplayName>Liz Butcher</DisplayName>
        <AccountId>569</AccountId>
        <AccountType/>
      </UserInfo>
      <UserInfo>
        <DisplayName>Alice Piure</DisplayName>
        <AccountId>522</AccountId>
        <AccountType/>
      </UserInfo>
      <UserInfo>
        <DisplayName>Arun Pontin</DisplayName>
        <AccountId>241</AccountId>
        <AccountType/>
      </UserInfo>
      <UserInfo>
        <DisplayName>Victoria Lemmon</DisplayName>
        <AccountId>14</AccountId>
        <AccountType/>
      </UserInfo>
    </SharedWithUsers>
    <BVP xmlns="fb524bb7-08dd-4d42-9cfc-5d09f8e135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511E67DD2344439C7FF9265663E800" ma:contentTypeVersion="22" ma:contentTypeDescription="Create a new document." ma:contentTypeScope="" ma:versionID="433c3220906c4c9d209e74c60cb43961">
  <xsd:schema xmlns:xsd="http://www.w3.org/2001/XMLSchema" xmlns:xs="http://www.w3.org/2001/XMLSchema" xmlns:p="http://schemas.microsoft.com/office/2006/metadata/properties" xmlns:ns1="http://schemas.microsoft.com/sharepoint/v3" xmlns:ns2="fb524bb7-08dd-4d42-9cfc-5d09f8e13568" xmlns:ns3="a5b6c6c6-ea0f-4b14-b640-b2fdfab8b5c6" xmlns:ns4="75e05205-f2e1-4168-9176-3cea1311c638" targetNamespace="http://schemas.microsoft.com/office/2006/metadata/properties" ma:root="true" ma:fieldsID="8f2983186a72c2fbb385c41f1d516fc2" ns1:_="" ns2:_="" ns3:_="" ns4:_="">
    <xsd:import namespace="http://schemas.microsoft.com/sharepoint/v3"/>
    <xsd:import namespace="fb524bb7-08dd-4d42-9cfc-5d09f8e1356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Assurancedoc" minOccurs="0"/>
                <xsd:element ref="ns4:TaxCatchAll" minOccurs="0"/>
                <xsd:element ref="ns2:lcf76f155ced4ddcb4097134ff3c332f" minOccurs="0"/>
                <xsd:element ref="ns2:MediaLengthInSeconds" minOccurs="0"/>
                <xsd:element ref="ns2:BV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24bb7-08dd-4d42-9cfc-5d09f8e13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ssurancedoc" ma:index="21" nillable="true" ma:displayName="Key doc" ma:format="Dropdown" ma:internalName="Assurancedoc">
      <xsd:simpleType>
        <xsd:restriction base="dms:Text">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BVP" ma:index="26" nillable="true" ma:displayName="BVP/SO" ma:format="Dropdown" ma:internalName="BV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0ada892-e44e-4ae1-81e1-774709192cd9}"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7259A-252A-4813-AC68-4F263A5573F4}">
  <ds:schemaRefs>
    <ds:schemaRef ds:uri="http://schemas.microsoft.com/office/2006/metadata/properties"/>
    <ds:schemaRef ds:uri="http://schemas.microsoft.com/office/infopath/2007/PartnerControls"/>
    <ds:schemaRef ds:uri="75e05205-f2e1-4168-9176-3cea1311c638"/>
    <ds:schemaRef ds:uri="http://schemas.microsoft.com/sharepoint/v3"/>
    <ds:schemaRef ds:uri="fb524bb7-08dd-4d42-9cfc-5d09f8e13568"/>
    <ds:schemaRef ds:uri="a5b6c6c6-ea0f-4b14-b640-b2fdfab8b5c6"/>
  </ds:schemaRefs>
</ds:datastoreItem>
</file>

<file path=customXml/itemProps2.xml><?xml version="1.0" encoding="utf-8"?>
<ds:datastoreItem xmlns:ds="http://schemas.openxmlformats.org/officeDocument/2006/customXml" ds:itemID="{C493D5E3-45AF-4BFE-A624-E48B724A6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524bb7-08dd-4d42-9cfc-5d09f8e1356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57561-36F3-4156-88E3-543CA5BE86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 - READ FIRST</vt:lpstr>
      <vt:lpstr>Line definitions</vt:lpstr>
      <vt:lpstr>Anglian Water note</vt:lpstr>
      <vt:lpstr>1. Outcomes</vt:lpstr>
      <vt:lpstr>2. Expenditure (A)</vt:lpstr>
      <vt:lpstr>2. Expenditure (B)</vt:lpstr>
      <vt:lpstr>3. Adaptive Plans</vt:lpstr>
      <vt:lpstr>'1. Outcomes'!Print_Area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Watson</dc:creator>
  <cp:keywords/>
  <dc:description/>
  <cp:lastModifiedBy>Holly Scheunig</cp:lastModifiedBy>
  <cp:revision/>
  <dcterms:created xsi:type="dcterms:W3CDTF">2021-11-08T20:44:44Z</dcterms:created>
  <dcterms:modified xsi:type="dcterms:W3CDTF">2023-05-31T09:06:08Z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0x01010021511E67DD2344439C7FF9265663E800</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1900;#PR24 policy development|60fd7036-82fb-42a0-a747-3db10d29a5a3</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haredWithUsers">
    <vt:lpwstr>15689;#Katie Woollard</vt:lpwstr>
  </property>
  <property fmtid="{D5CDD505-2E9C-101B-9397-08002B2CF9AE}" pid="14" name="MSIP_Label_5ee7b979-c6a0-46e5-ae95-f7f5c2a744b6_Enabled">
    <vt:lpwstr>true</vt:lpwstr>
  </property>
  <property fmtid="{D5CDD505-2E9C-101B-9397-08002B2CF9AE}" pid="15" name="MSIP_Label_5ee7b979-c6a0-46e5-ae95-f7f5c2a744b6_SetDate">
    <vt:lpwstr>2022-07-31T17:08:29Z</vt:lpwstr>
  </property>
  <property fmtid="{D5CDD505-2E9C-101B-9397-08002B2CF9AE}" pid="16" name="MSIP_Label_5ee7b979-c6a0-46e5-ae95-f7f5c2a744b6_Method">
    <vt:lpwstr>Standard</vt:lpwstr>
  </property>
  <property fmtid="{D5CDD505-2E9C-101B-9397-08002B2CF9AE}" pid="17" name="MSIP_Label_5ee7b979-c6a0-46e5-ae95-f7f5c2a744b6_Name">
    <vt:lpwstr>UNCLASSIFIED</vt:lpwstr>
  </property>
  <property fmtid="{D5CDD505-2E9C-101B-9397-08002B2CF9AE}" pid="18" name="MSIP_Label_5ee7b979-c6a0-46e5-ae95-f7f5c2a744b6_SiteId">
    <vt:lpwstr>e15c1e99-7be3-495c-978e-eca7b8ea9f31</vt:lpwstr>
  </property>
  <property fmtid="{D5CDD505-2E9C-101B-9397-08002B2CF9AE}" pid="19" name="MSIP_Label_5ee7b979-c6a0-46e5-ae95-f7f5c2a744b6_ActionId">
    <vt:lpwstr>159c1fdd-bb62-42d8-a981-4adc55591860</vt:lpwstr>
  </property>
  <property fmtid="{D5CDD505-2E9C-101B-9397-08002B2CF9AE}" pid="20" name="MSIP_Label_5ee7b979-c6a0-46e5-ae95-f7f5c2a744b6_ContentBits">
    <vt:lpwstr>0</vt:lpwstr>
  </property>
  <property fmtid="{D5CDD505-2E9C-101B-9397-08002B2CF9AE}" pid="21" name="MediaServiceImageTags">
    <vt:lpwstr/>
  </property>
</Properties>
</file>